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0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1748" windowWidth="10116" windowHeight="4872" firstSheet="7" activeTab="13"/>
  </bookViews>
  <sheets>
    <sheet name="Chart 2021" sheetId="1" r:id="rId1"/>
    <sheet name="January 2021" sheetId="37" r:id="rId2"/>
    <sheet name="February 2021" sheetId="38" r:id="rId3"/>
    <sheet name="March 2021" sheetId="39" r:id="rId4"/>
    <sheet name="April 2021" sheetId="40" r:id="rId5"/>
    <sheet name="May 2021" sheetId="41" r:id="rId6"/>
    <sheet name="June 2021" sheetId="42" r:id="rId7"/>
    <sheet name="July 2021" sheetId="43" r:id="rId8"/>
    <sheet name="August 2021" sheetId="44" r:id="rId9"/>
    <sheet name="September 2021" sheetId="45" r:id="rId10"/>
    <sheet name="October 2021" sheetId="46" r:id="rId11"/>
    <sheet name="November 2021" sheetId="47" r:id="rId12"/>
    <sheet name="December 2021" sheetId="48" r:id="rId13"/>
    <sheet name="2021" sheetId="27" r:id="rId14"/>
  </sheets>
  <calcPr calcId="162913"/>
</workbook>
</file>

<file path=xl/calcChain.xml><?xml version="1.0" encoding="utf-8"?>
<calcChain xmlns="http://schemas.openxmlformats.org/spreadsheetml/2006/main">
  <c r="F25" i="37" l="1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F51" i="37"/>
  <c r="F50" i="37"/>
  <c r="F49" i="37"/>
  <c r="F48" i="37"/>
  <c r="F47" i="37"/>
  <c r="F46" i="37"/>
  <c r="F45" i="37"/>
  <c r="F44" i="37"/>
  <c r="F43" i="37"/>
  <c r="F42" i="37"/>
  <c r="F41" i="37"/>
  <c r="F40" i="37"/>
  <c r="F39" i="37"/>
  <c r="F38" i="37"/>
  <c r="F37" i="37"/>
  <c r="F36" i="37"/>
  <c r="F35" i="37"/>
  <c r="F34" i="37"/>
  <c r="F33" i="37"/>
  <c r="F32" i="37"/>
  <c r="F74" i="37"/>
  <c r="F73" i="37"/>
  <c r="F72" i="37"/>
  <c r="F71" i="37"/>
  <c r="F70" i="37"/>
  <c r="F69" i="37"/>
  <c r="F68" i="37"/>
  <c r="F67" i="37"/>
  <c r="F66" i="37"/>
  <c r="F65" i="37"/>
  <c r="F64" i="37"/>
  <c r="F63" i="37"/>
  <c r="F62" i="37"/>
  <c r="F61" i="37"/>
  <c r="F60" i="37"/>
  <c r="F59" i="37"/>
  <c r="F58" i="37"/>
  <c r="F82" i="37"/>
  <c r="F81" i="37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6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82" i="38"/>
  <c r="F81" i="38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82" i="39"/>
  <c r="F81" i="39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1" i="40"/>
  <c r="F60" i="40"/>
  <c r="F59" i="40"/>
  <c r="F58" i="40"/>
  <c r="F82" i="40"/>
  <c r="F81" i="40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51" i="41"/>
  <c r="F50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F61" i="41"/>
  <c r="F60" i="41"/>
  <c r="F59" i="41"/>
  <c r="F58" i="41"/>
  <c r="F82" i="41"/>
  <c r="F81" i="41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F8" i="42"/>
  <c r="F7" i="42"/>
  <c r="F6" i="42"/>
  <c r="F51" i="42"/>
  <c r="F50" i="42"/>
  <c r="F49" i="42"/>
  <c r="F48" i="42"/>
  <c r="F47" i="42"/>
  <c r="F46" i="42"/>
  <c r="F45" i="42"/>
  <c r="F44" i="42"/>
  <c r="F43" i="42"/>
  <c r="F42" i="42"/>
  <c r="F41" i="42"/>
  <c r="F40" i="42"/>
  <c r="F39" i="42"/>
  <c r="F38" i="42"/>
  <c r="F37" i="42"/>
  <c r="F36" i="42"/>
  <c r="F35" i="42"/>
  <c r="F34" i="42"/>
  <c r="F33" i="42"/>
  <c r="F32" i="42"/>
  <c r="F74" i="42"/>
  <c r="F73" i="42"/>
  <c r="F72" i="42"/>
  <c r="F71" i="42"/>
  <c r="F70" i="42"/>
  <c r="F69" i="42"/>
  <c r="F68" i="42"/>
  <c r="F67" i="42"/>
  <c r="F66" i="42"/>
  <c r="F65" i="42"/>
  <c r="F64" i="42"/>
  <c r="F63" i="42"/>
  <c r="F62" i="42"/>
  <c r="F61" i="42"/>
  <c r="F60" i="42"/>
  <c r="F59" i="42"/>
  <c r="F58" i="42"/>
  <c r="F82" i="42"/>
  <c r="F81" i="42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7" i="43"/>
  <c r="F6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82" i="43"/>
  <c r="F81" i="43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82" i="44"/>
  <c r="F81" i="44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8" i="45"/>
  <c r="F7" i="45"/>
  <c r="F6" i="45"/>
  <c r="F51" i="45"/>
  <c r="F50" i="45"/>
  <c r="F49" i="45"/>
  <c r="F48" i="45"/>
  <c r="F47" i="45"/>
  <c r="F46" i="45"/>
  <c r="F45" i="45"/>
  <c r="F44" i="45"/>
  <c r="F43" i="45"/>
  <c r="F42" i="45"/>
  <c r="F41" i="45"/>
  <c r="F40" i="45"/>
  <c r="F39" i="45"/>
  <c r="F38" i="45"/>
  <c r="F37" i="45"/>
  <c r="F36" i="45"/>
  <c r="F35" i="45"/>
  <c r="F34" i="45"/>
  <c r="F33" i="45"/>
  <c r="F32" i="45"/>
  <c r="F74" i="45"/>
  <c r="F73" i="45"/>
  <c r="F72" i="45"/>
  <c r="F71" i="45"/>
  <c r="F70" i="45"/>
  <c r="F69" i="45"/>
  <c r="F68" i="45"/>
  <c r="F67" i="45"/>
  <c r="F66" i="45"/>
  <c r="F65" i="45"/>
  <c r="F64" i="45"/>
  <c r="F63" i="45"/>
  <c r="F62" i="45"/>
  <c r="F61" i="45"/>
  <c r="F60" i="45"/>
  <c r="F59" i="45"/>
  <c r="F58" i="45"/>
  <c r="F82" i="45"/>
  <c r="F81" i="45"/>
  <c r="F25" i="46"/>
  <c r="F24" i="46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10" i="46"/>
  <c r="F9" i="46"/>
  <c r="F8" i="46"/>
  <c r="F7" i="46"/>
  <c r="F6" i="46"/>
  <c r="F51" i="46"/>
  <c r="F50" i="46"/>
  <c r="F49" i="46"/>
  <c r="F48" i="46"/>
  <c r="F47" i="46"/>
  <c r="F46" i="46"/>
  <c r="F45" i="46"/>
  <c r="F44" i="46"/>
  <c r="F43" i="46"/>
  <c r="F42" i="46"/>
  <c r="F41" i="46"/>
  <c r="F40" i="46"/>
  <c r="F39" i="46"/>
  <c r="F38" i="46"/>
  <c r="F37" i="46"/>
  <c r="F36" i="46"/>
  <c r="F35" i="46"/>
  <c r="F34" i="46"/>
  <c r="F33" i="46"/>
  <c r="F32" i="46"/>
  <c r="F74" i="46"/>
  <c r="F73" i="46"/>
  <c r="F72" i="46"/>
  <c r="F71" i="46"/>
  <c r="F70" i="46"/>
  <c r="F69" i="46"/>
  <c r="F68" i="46"/>
  <c r="F67" i="46"/>
  <c r="F66" i="46"/>
  <c r="F65" i="46"/>
  <c r="F64" i="46"/>
  <c r="F63" i="46"/>
  <c r="F62" i="46"/>
  <c r="F61" i="46"/>
  <c r="F60" i="46"/>
  <c r="F59" i="46"/>
  <c r="F58" i="46"/>
  <c r="F82" i="46"/>
  <c r="F81" i="46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F10" i="47"/>
  <c r="F9" i="47"/>
  <c r="F8" i="47"/>
  <c r="F7" i="47"/>
  <c r="F6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82" i="47"/>
  <c r="F81" i="47"/>
  <c r="F82" i="48"/>
  <c r="F81" i="48"/>
  <c r="F74" i="48"/>
  <c r="F73" i="48"/>
  <c r="F72" i="48"/>
  <c r="F71" i="48"/>
  <c r="F70" i="48"/>
  <c r="F69" i="48"/>
  <c r="F68" i="48"/>
  <c r="F67" i="48"/>
  <c r="F66" i="48"/>
  <c r="F65" i="48"/>
  <c r="F64" i="48"/>
  <c r="F63" i="48"/>
  <c r="F62" i="48"/>
  <c r="F61" i="48"/>
  <c r="F60" i="48"/>
  <c r="F59" i="48"/>
  <c r="F58" i="48"/>
  <c r="F51" i="48"/>
  <c r="F50" i="48"/>
  <c r="F49" i="48"/>
  <c r="F48" i="48"/>
  <c r="F47" i="48"/>
  <c r="F46" i="48"/>
  <c r="F45" i="48"/>
  <c r="F44" i="48"/>
  <c r="F43" i="48"/>
  <c r="F42" i="48"/>
  <c r="F41" i="48"/>
  <c r="F40" i="48"/>
  <c r="F39" i="48"/>
  <c r="F38" i="48"/>
  <c r="F37" i="48"/>
  <c r="F36" i="48"/>
  <c r="F35" i="48"/>
  <c r="F34" i="48"/>
  <c r="F33" i="48"/>
  <c r="F32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8" i="48"/>
  <c r="F7" i="48"/>
  <c r="F6" i="48"/>
  <c r="N24" i="27" l="1"/>
  <c r="N48" i="27" s="1"/>
  <c r="N25" i="27"/>
  <c r="N49" i="27" s="1"/>
  <c r="N26" i="27"/>
  <c r="N50" i="27" s="1"/>
  <c r="N27" i="27"/>
  <c r="N51" i="27" s="1"/>
  <c r="N28" i="27"/>
  <c r="N52" i="27" s="1"/>
  <c r="N29" i="27"/>
  <c r="N53" i="27" s="1"/>
  <c r="N30" i="27"/>
  <c r="N54" i="27" s="1"/>
  <c r="N31" i="27"/>
  <c r="N55" i="27" s="1"/>
  <c r="N32" i="27"/>
  <c r="N56" i="27" s="1"/>
  <c r="N33" i="27"/>
  <c r="N57" i="27" s="1"/>
  <c r="N34" i="27"/>
  <c r="N58" i="27" s="1"/>
  <c r="N35" i="27"/>
  <c r="N59" i="27" s="1"/>
  <c r="N36" i="27"/>
  <c r="N60" i="27" s="1"/>
  <c r="N37" i="27"/>
  <c r="N61" i="27" s="1"/>
  <c r="N38" i="27"/>
  <c r="N62" i="27" s="1"/>
  <c r="N39" i="27"/>
  <c r="N63" i="27" s="1"/>
  <c r="N40" i="27"/>
  <c r="N64" i="27" s="1"/>
  <c r="N23" i="27"/>
  <c r="N47" i="27" s="1"/>
  <c r="N7" i="27"/>
  <c r="N15" i="27" s="1"/>
  <c r="N6" i="27"/>
  <c r="N14" i="27" s="1"/>
  <c r="E73" i="48"/>
  <c r="E74" i="48" s="1"/>
  <c r="E50" i="48"/>
  <c r="E51" i="48" s="1"/>
  <c r="E82" i="48" s="1"/>
  <c r="E24" i="48"/>
  <c r="E25" i="48" s="1"/>
  <c r="E81" i="48" s="1"/>
  <c r="M24" i="27" l="1"/>
  <c r="M48" i="27" s="1"/>
  <c r="M25" i="27"/>
  <c r="M49" i="27" s="1"/>
  <c r="M26" i="27"/>
  <c r="M50" i="27" s="1"/>
  <c r="M27" i="27"/>
  <c r="M51" i="27" s="1"/>
  <c r="M28" i="27"/>
  <c r="M52" i="27" s="1"/>
  <c r="M29" i="27"/>
  <c r="M53" i="27" s="1"/>
  <c r="M30" i="27"/>
  <c r="M54" i="27" s="1"/>
  <c r="M31" i="27"/>
  <c r="M55" i="27" s="1"/>
  <c r="M32" i="27"/>
  <c r="M56" i="27" s="1"/>
  <c r="M33" i="27"/>
  <c r="M57" i="27" s="1"/>
  <c r="M34" i="27"/>
  <c r="M58" i="27" s="1"/>
  <c r="M35" i="27"/>
  <c r="M59" i="27" s="1"/>
  <c r="M36" i="27"/>
  <c r="M60" i="27" s="1"/>
  <c r="M37" i="27"/>
  <c r="M61" i="27" s="1"/>
  <c r="M38" i="27"/>
  <c r="M62" i="27" s="1"/>
  <c r="M39" i="27"/>
  <c r="M63" i="27" s="1"/>
  <c r="M40" i="27"/>
  <c r="M64" i="27" s="1"/>
  <c r="M23" i="27"/>
  <c r="M47" i="27" s="1"/>
  <c r="M7" i="27"/>
  <c r="M15" i="27" s="1"/>
  <c r="M6" i="27"/>
  <c r="M14" i="27" s="1"/>
  <c r="E73" i="47"/>
  <c r="E74" i="47" s="1"/>
  <c r="E50" i="47"/>
  <c r="E51" i="47" s="1"/>
  <c r="E82" i="47" s="1"/>
  <c r="E24" i="47"/>
  <c r="E25" i="47" s="1"/>
  <c r="E81" i="47" s="1"/>
  <c r="L24" i="27" l="1"/>
  <c r="L48" i="27" s="1"/>
  <c r="L25" i="27"/>
  <c r="L49" i="27" s="1"/>
  <c r="L26" i="27"/>
  <c r="L50" i="27" s="1"/>
  <c r="L27" i="27"/>
  <c r="L51" i="27" s="1"/>
  <c r="L28" i="27"/>
  <c r="L52" i="27" s="1"/>
  <c r="L29" i="27"/>
  <c r="L53" i="27" s="1"/>
  <c r="L30" i="27"/>
  <c r="L54" i="27" s="1"/>
  <c r="L31" i="27"/>
  <c r="L55" i="27" s="1"/>
  <c r="L32" i="27"/>
  <c r="L56" i="27" s="1"/>
  <c r="L33" i="27"/>
  <c r="L57" i="27" s="1"/>
  <c r="L34" i="27"/>
  <c r="L58" i="27" s="1"/>
  <c r="L35" i="27"/>
  <c r="L59" i="27" s="1"/>
  <c r="L36" i="27"/>
  <c r="L60" i="27" s="1"/>
  <c r="L37" i="27"/>
  <c r="L61" i="27" s="1"/>
  <c r="L38" i="27"/>
  <c r="L62" i="27" s="1"/>
  <c r="L39" i="27"/>
  <c r="L63" i="27" s="1"/>
  <c r="L40" i="27"/>
  <c r="L64" i="27" s="1"/>
  <c r="L23" i="27"/>
  <c r="L47" i="27" s="1"/>
  <c r="L7" i="27"/>
  <c r="L15" i="27" s="1"/>
  <c r="L6" i="27"/>
  <c r="L14" i="27" s="1"/>
  <c r="E74" i="46"/>
  <c r="E73" i="46"/>
  <c r="E50" i="46"/>
  <c r="E51" i="46" s="1"/>
  <c r="E82" i="46" s="1"/>
  <c r="E24" i="46"/>
  <c r="E25" i="46" s="1"/>
  <c r="E81" i="46" s="1"/>
  <c r="K24" i="27" l="1"/>
  <c r="K48" i="27" s="1"/>
  <c r="K25" i="27"/>
  <c r="K49" i="27" s="1"/>
  <c r="K26" i="27"/>
  <c r="K50" i="27" s="1"/>
  <c r="K27" i="27"/>
  <c r="K51" i="27" s="1"/>
  <c r="K28" i="27"/>
  <c r="K52" i="27" s="1"/>
  <c r="K29" i="27"/>
  <c r="K53" i="27" s="1"/>
  <c r="K30" i="27"/>
  <c r="K54" i="27" s="1"/>
  <c r="K31" i="27"/>
  <c r="K55" i="27" s="1"/>
  <c r="K32" i="27"/>
  <c r="K56" i="27" s="1"/>
  <c r="K33" i="27"/>
  <c r="K57" i="27" s="1"/>
  <c r="K34" i="27"/>
  <c r="K58" i="27" s="1"/>
  <c r="K35" i="27"/>
  <c r="K59" i="27" s="1"/>
  <c r="K36" i="27"/>
  <c r="K60" i="27" s="1"/>
  <c r="K37" i="27"/>
  <c r="K61" i="27" s="1"/>
  <c r="K38" i="27"/>
  <c r="K62" i="27" s="1"/>
  <c r="K39" i="27"/>
  <c r="K63" i="27" s="1"/>
  <c r="K40" i="27"/>
  <c r="K64" i="27" s="1"/>
  <c r="K23" i="27"/>
  <c r="K47" i="27" s="1"/>
  <c r="K7" i="27"/>
  <c r="K15" i="27" s="1"/>
  <c r="K6" i="27"/>
  <c r="K14" i="27" s="1"/>
  <c r="E73" i="45"/>
  <c r="E74" i="45" s="1"/>
  <c r="E50" i="45"/>
  <c r="E51" i="45" s="1"/>
  <c r="E82" i="45" s="1"/>
  <c r="E24" i="45"/>
  <c r="E25" i="45" s="1"/>
  <c r="E81" i="45" s="1"/>
  <c r="J24" i="27" l="1"/>
  <c r="J48" i="27" s="1"/>
  <c r="J25" i="27"/>
  <c r="J49" i="27" s="1"/>
  <c r="J26" i="27"/>
  <c r="J50" i="27" s="1"/>
  <c r="J27" i="27"/>
  <c r="J51" i="27" s="1"/>
  <c r="J28" i="27"/>
  <c r="J52" i="27" s="1"/>
  <c r="J29" i="27"/>
  <c r="J53" i="27" s="1"/>
  <c r="J30" i="27"/>
  <c r="J54" i="27" s="1"/>
  <c r="J31" i="27"/>
  <c r="J55" i="27" s="1"/>
  <c r="J32" i="27"/>
  <c r="J56" i="27" s="1"/>
  <c r="J33" i="27"/>
  <c r="J57" i="27" s="1"/>
  <c r="J34" i="27"/>
  <c r="J58" i="27" s="1"/>
  <c r="J35" i="27"/>
  <c r="J59" i="27" s="1"/>
  <c r="J36" i="27"/>
  <c r="J60" i="27" s="1"/>
  <c r="J37" i="27"/>
  <c r="J61" i="27" s="1"/>
  <c r="J38" i="27"/>
  <c r="J62" i="27" s="1"/>
  <c r="J39" i="27"/>
  <c r="J63" i="27" s="1"/>
  <c r="J40" i="27"/>
  <c r="J64" i="27" s="1"/>
  <c r="J23" i="27"/>
  <c r="J47" i="27" s="1"/>
  <c r="J7" i="27"/>
  <c r="J15" i="27" s="1"/>
  <c r="J6" i="27"/>
  <c r="J14" i="27" s="1"/>
  <c r="E73" i="44"/>
  <c r="E74" i="44" s="1"/>
  <c r="E50" i="44"/>
  <c r="E51" i="44" s="1"/>
  <c r="E82" i="44" s="1"/>
  <c r="E24" i="44"/>
  <c r="E25" i="44" s="1"/>
  <c r="E81" i="44" s="1"/>
  <c r="I24" i="27" l="1"/>
  <c r="I48" i="27" s="1"/>
  <c r="I25" i="27"/>
  <c r="I49" i="27" s="1"/>
  <c r="I26" i="27"/>
  <c r="I50" i="27" s="1"/>
  <c r="I27" i="27"/>
  <c r="I51" i="27" s="1"/>
  <c r="I28" i="27"/>
  <c r="I52" i="27" s="1"/>
  <c r="I29" i="27"/>
  <c r="I53" i="27" s="1"/>
  <c r="I30" i="27"/>
  <c r="I54" i="27" s="1"/>
  <c r="I31" i="27"/>
  <c r="I55" i="27" s="1"/>
  <c r="I32" i="27"/>
  <c r="I56" i="27" s="1"/>
  <c r="I33" i="27"/>
  <c r="I57" i="27" s="1"/>
  <c r="I34" i="27"/>
  <c r="I58" i="27" s="1"/>
  <c r="I35" i="27"/>
  <c r="I59" i="27" s="1"/>
  <c r="I36" i="27"/>
  <c r="I60" i="27" s="1"/>
  <c r="I37" i="27"/>
  <c r="I61" i="27" s="1"/>
  <c r="I38" i="27"/>
  <c r="I62" i="27" s="1"/>
  <c r="I39" i="27"/>
  <c r="I63" i="27" s="1"/>
  <c r="I40" i="27"/>
  <c r="I64" i="27" s="1"/>
  <c r="I23" i="27"/>
  <c r="I47" i="27" s="1"/>
  <c r="I7" i="27"/>
  <c r="I15" i="27" s="1"/>
  <c r="I6" i="27"/>
  <c r="I14" i="27" s="1"/>
  <c r="E73" i="43"/>
  <c r="E74" i="43" s="1"/>
  <c r="E50" i="43"/>
  <c r="E51" i="43" s="1"/>
  <c r="E82" i="43" s="1"/>
  <c r="E24" i="43"/>
  <c r="E25" i="43" s="1"/>
  <c r="E81" i="43" s="1"/>
  <c r="H24" i="27" l="1"/>
  <c r="H48" i="27" s="1"/>
  <c r="H25" i="27"/>
  <c r="H49" i="27" s="1"/>
  <c r="H26" i="27"/>
  <c r="H50" i="27" s="1"/>
  <c r="H27" i="27"/>
  <c r="H51" i="27" s="1"/>
  <c r="H28" i="27"/>
  <c r="H52" i="27" s="1"/>
  <c r="H29" i="27"/>
  <c r="H53" i="27" s="1"/>
  <c r="H30" i="27"/>
  <c r="H54" i="27" s="1"/>
  <c r="H31" i="27"/>
  <c r="H55" i="27" s="1"/>
  <c r="H32" i="27"/>
  <c r="H56" i="27" s="1"/>
  <c r="H33" i="27"/>
  <c r="H57" i="27" s="1"/>
  <c r="H34" i="27"/>
  <c r="H58" i="27" s="1"/>
  <c r="H35" i="27"/>
  <c r="H59" i="27" s="1"/>
  <c r="H36" i="27"/>
  <c r="H60" i="27" s="1"/>
  <c r="H37" i="27"/>
  <c r="H61" i="27" s="1"/>
  <c r="H38" i="27"/>
  <c r="H62" i="27" s="1"/>
  <c r="H39" i="27"/>
  <c r="H63" i="27" s="1"/>
  <c r="H40" i="27"/>
  <c r="H64" i="27" s="1"/>
  <c r="H23" i="27"/>
  <c r="H47" i="27" s="1"/>
  <c r="H7" i="27"/>
  <c r="H15" i="27" s="1"/>
  <c r="H6" i="27"/>
  <c r="H14" i="27" s="1"/>
  <c r="E73" i="42"/>
  <c r="E74" i="42" s="1"/>
  <c r="E50" i="42"/>
  <c r="E51" i="42" s="1"/>
  <c r="E82" i="42" s="1"/>
  <c r="E24" i="42"/>
  <c r="E25" i="42" s="1"/>
  <c r="E81" i="42" s="1"/>
  <c r="G24" i="27" l="1"/>
  <c r="G48" i="27" s="1"/>
  <c r="G25" i="27"/>
  <c r="G49" i="27" s="1"/>
  <c r="G26" i="27"/>
  <c r="G50" i="27" s="1"/>
  <c r="G27" i="27"/>
  <c r="G51" i="27" s="1"/>
  <c r="G28" i="27"/>
  <c r="G52" i="27" s="1"/>
  <c r="G29" i="27"/>
  <c r="G53" i="27" s="1"/>
  <c r="G30" i="27"/>
  <c r="G54" i="27" s="1"/>
  <c r="G31" i="27"/>
  <c r="G55" i="27" s="1"/>
  <c r="G32" i="27"/>
  <c r="G56" i="27" s="1"/>
  <c r="G33" i="27"/>
  <c r="G57" i="27" s="1"/>
  <c r="G34" i="27"/>
  <c r="G58" i="27" s="1"/>
  <c r="G35" i="27"/>
  <c r="G59" i="27" s="1"/>
  <c r="G36" i="27"/>
  <c r="G60" i="27" s="1"/>
  <c r="G37" i="27"/>
  <c r="G61" i="27" s="1"/>
  <c r="G38" i="27"/>
  <c r="G62" i="27" s="1"/>
  <c r="G39" i="27"/>
  <c r="G63" i="27" s="1"/>
  <c r="G40" i="27"/>
  <c r="G64" i="27" s="1"/>
  <c r="G23" i="27"/>
  <c r="G47" i="27" s="1"/>
  <c r="G7" i="27"/>
  <c r="G15" i="27" s="1"/>
  <c r="G6" i="27"/>
  <c r="G14" i="27" s="1"/>
  <c r="E73" i="41"/>
  <c r="E74" i="41" s="1"/>
  <c r="E50" i="41"/>
  <c r="E51" i="41" s="1"/>
  <c r="E82" i="41" s="1"/>
  <c r="E24" i="41"/>
  <c r="E25" i="41" s="1"/>
  <c r="E81" i="41" s="1"/>
  <c r="F24" i="27" l="1"/>
  <c r="F48" i="27" s="1"/>
  <c r="F25" i="27"/>
  <c r="F49" i="27" s="1"/>
  <c r="F26" i="27"/>
  <c r="F50" i="27" s="1"/>
  <c r="F27" i="27"/>
  <c r="F51" i="27" s="1"/>
  <c r="F28" i="27"/>
  <c r="F52" i="27" s="1"/>
  <c r="F29" i="27"/>
  <c r="F53" i="27" s="1"/>
  <c r="F30" i="27"/>
  <c r="F54" i="27" s="1"/>
  <c r="F31" i="27"/>
  <c r="F55" i="27" s="1"/>
  <c r="F32" i="27"/>
  <c r="F56" i="27" s="1"/>
  <c r="F33" i="27"/>
  <c r="F57" i="27" s="1"/>
  <c r="F34" i="27"/>
  <c r="F58" i="27" s="1"/>
  <c r="F35" i="27"/>
  <c r="F59" i="27" s="1"/>
  <c r="F36" i="27"/>
  <c r="F60" i="27" s="1"/>
  <c r="F37" i="27"/>
  <c r="F61" i="27" s="1"/>
  <c r="F38" i="27"/>
  <c r="F62" i="27" s="1"/>
  <c r="F39" i="27"/>
  <c r="F63" i="27" s="1"/>
  <c r="F40" i="27"/>
  <c r="F64" i="27" s="1"/>
  <c r="F23" i="27"/>
  <c r="F47" i="27" s="1"/>
  <c r="F7" i="27"/>
  <c r="F15" i="27" s="1"/>
  <c r="F6" i="27"/>
  <c r="F14" i="27" s="1"/>
  <c r="E73" i="40"/>
  <c r="E74" i="40" s="1"/>
  <c r="E50" i="40"/>
  <c r="E51" i="40" s="1"/>
  <c r="E82" i="40" s="1"/>
  <c r="E24" i="40"/>
  <c r="E25" i="40" s="1"/>
  <c r="E81" i="40" s="1"/>
  <c r="E24" i="27" l="1"/>
  <c r="E48" i="27" s="1"/>
  <c r="E25" i="27"/>
  <c r="E49" i="27" s="1"/>
  <c r="E26" i="27"/>
  <c r="E50" i="27" s="1"/>
  <c r="E27" i="27"/>
  <c r="E51" i="27" s="1"/>
  <c r="E28" i="27"/>
  <c r="E52" i="27" s="1"/>
  <c r="E29" i="27"/>
  <c r="E53" i="27" s="1"/>
  <c r="E30" i="27"/>
  <c r="E54" i="27" s="1"/>
  <c r="E31" i="27"/>
  <c r="E55" i="27" s="1"/>
  <c r="E32" i="27"/>
  <c r="E56" i="27" s="1"/>
  <c r="E33" i="27"/>
  <c r="E57" i="27" s="1"/>
  <c r="E34" i="27"/>
  <c r="E58" i="27" s="1"/>
  <c r="E35" i="27"/>
  <c r="E59" i="27" s="1"/>
  <c r="E36" i="27"/>
  <c r="E60" i="27" s="1"/>
  <c r="E37" i="27"/>
  <c r="E61" i="27" s="1"/>
  <c r="E38" i="27"/>
  <c r="E62" i="27" s="1"/>
  <c r="E39" i="27"/>
  <c r="E63" i="27" s="1"/>
  <c r="E40" i="27"/>
  <c r="E64" i="27" s="1"/>
  <c r="E23" i="27"/>
  <c r="E47" i="27" s="1"/>
  <c r="E7" i="27"/>
  <c r="E15" i="27" s="1"/>
  <c r="E6" i="27"/>
  <c r="E14" i="27" s="1"/>
  <c r="D6" i="27"/>
  <c r="D14" i="27" s="1"/>
  <c r="E74" i="39"/>
  <c r="E73" i="39"/>
  <c r="E50" i="39"/>
  <c r="E51" i="39" s="1"/>
  <c r="E82" i="39" s="1"/>
  <c r="E24" i="39"/>
  <c r="E25" i="39" s="1"/>
  <c r="E81" i="39" s="1"/>
  <c r="D24" i="27" l="1"/>
  <c r="D48" i="27" s="1"/>
  <c r="D25" i="27"/>
  <c r="D49" i="27" s="1"/>
  <c r="D26" i="27"/>
  <c r="D50" i="27" s="1"/>
  <c r="D27" i="27"/>
  <c r="D51" i="27" s="1"/>
  <c r="D28" i="27"/>
  <c r="D52" i="27" s="1"/>
  <c r="D29" i="27"/>
  <c r="D53" i="27" s="1"/>
  <c r="D30" i="27"/>
  <c r="D54" i="27" s="1"/>
  <c r="D31" i="27"/>
  <c r="D55" i="27" s="1"/>
  <c r="D32" i="27"/>
  <c r="D56" i="27" s="1"/>
  <c r="D33" i="27"/>
  <c r="D57" i="27" s="1"/>
  <c r="D34" i="27"/>
  <c r="D58" i="27" s="1"/>
  <c r="D35" i="27"/>
  <c r="D59" i="27" s="1"/>
  <c r="D36" i="27"/>
  <c r="D60" i="27" s="1"/>
  <c r="D37" i="27"/>
  <c r="D61" i="27" s="1"/>
  <c r="D38" i="27"/>
  <c r="D62" i="27" s="1"/>
  <c r="D39" i="27"/>
  <c r="D63" i="27" s="1"/>
  <c r="D40" i="27"/>
  <c r="D64" i="27" s="1"/>
  <c r="D23" i="27"/>
  <c r="D47" i="27" s="1"/>
  <c r="C24" i="27"/>
  <c r="C48" i="27" s="1"/>
  <c r="C25" i="27"/>
  <c r="C49" i="27" s="1"/>
  <c r="C26" i="27"/>
  <c r="C50" i="27" s="1"/>
  <c r="C27" i="27"/>
  <c r="C51" i="27" s="1"/>
  <c r="C28" i="27"/>
  <c r="C52" i="27" s="1"/>
  <c r="C29" i="27"/>
  <c r="C53" i="27" s="1"/>
  <c r="C30" i="27"/>
  <c r="C54" i="27" s="1"/>
  <c r="C31" i="27"/>
  <c r="C55" i="27" s="1"/>
  <c r="C32" i="27"/>
  <c r="C56" i="27" s="1"/>
  <c r="C33" i="27"/>
  <c r="C57" i="27" s="1"/>
  <c r="C34" i="27"/>
  <c r="C58" i="27" s="1"/>
  <c r="C35" i="27"/>
  <c r="C59" i="27" s="1"/>
  <c r="C36" i="27"/>
  <c r="C60" i="27" s="1"/>
  <c r="C37" i="27"/>
  <c r="C61" i="27" s="1"/>
  <c r="C38" i="27"/>
  <c r="C62" i="27" s="1"/>
  <c r="C39" i="27"/>
  <c r="C63" i="27" s="1"/>
  <c r="C40" i="27"/>
  <c r="C64" i="27" s="1"/>
  <c r="C23" i="27"/>
  <c r="C47" i="27" s="1"/>
  <c r="D7" i="27"/>
  <c r="D15" i="27" s="1"/>
  <c r="E74" i="38"/>
  <c r="E73" i="38"/>
  <c r="E50" i="38"/>
  <c r="E51" i="38" s="1"/>
  <c r="E82" i="38" s="1"/>
  <c r="E24" i="38"/>
  <c r="E25" i="38" s="1"/>
  <c r="E81" i="38" s="1"/>
  <c r="N41" i="27" l="1"/>
  <c r="N65" i="27" s="1"/>
  <c r="N8" i="27"/>
  <c r="N16" i="27" s="1"/>
  <c r="N85" i="27" l="1"/>
  <c r="N83" i="27"/>
  <c r="N84" i="27"/>
  <c r="N72" i="27"/>
  <c r="N73" i="27"/>
  <c r="N74" i="27"/>
  <c r="M41" i="27"/>
  <c r="M65" i="27" s="1"/>
  <c r="M8" i="27"/>
  <c r="M16" i="27" s="1"/>
  <c r="M85" i="27" l="1"/>
  <c r="M83" i="27"/>
  <c r="M84" i="27"/>
  <c r="M72" i="27"/>
  <c r="M73" i="27"/>
  <c r="M74" i="27"/>
  <c r="N75" i="27"/>
  <c r="L41" i="27"/>
  <c r="L65" i="27" s="1"/>
  <c r="L8" i="27"/>
  <c r="L16" i="27" s="1"/>
  <c r="M75" i="27" l="1"/>
  <c r="L85" i="27"/>
  <c r="L83" i="27"/>
  <c r="L84" i="27"/>
  <c r="L72" i="27"/>
  <c r="L73" i="27"/>
  <c r="L74" i="27"/>
  <c r="K41" i="27"/>
  <c r="K65" i="27" s="1"/>
  <c r="K8" i="27"/>
  <c r="K16" i="27" s="1"/>
  <c r="K85" i="27" l="1"/>
  <c r="K83" i="27"/>
  <c r="K84" i="27"/>
  <c r="K72" i="27"/>
  <c r="K73" i="27"/>
  <c r="K74" i="27"/>
  <c r="L75" i="27"/>
  <c r="J8" i="27"/>
  <c r="J16" i="27" s="1"/>
  <c r="J85" i="27" l="1"/>
  <c r="J83" i="27"/>
  <c r="J84" i="27"/>
  <c r="J72" i="27"/>
  <c r="J73" i="27"/>
  <c r="J74" i="27"/>
  <c r="K75" i="27"/>
  <c r="K76" i="27" s="1"/>
  <c r="J41" i="27"/>
  <c r="J65" i="27" s="1"/>
  <c r="I41" i="27"/>
  <c r="I65" i="27" s="1"/>
  <c r="I8" i="27"/>
  <c r="I16" i="27" s="1"/>
  <c r="H41" i="27"/>
  <c r="H65" i="27" s="1"/>
  <c r="H8" i="27"/>
  <c r="H16" i="27" s="1"/>
  <c r="G41" i="27"/>
  <c r="G65" i="27" s="1"/>
  <c r="G8" i="27"/>
  <c r="G16" i="27" s="1"/>
  <c r="F8" i="27"/>
  <c r="F16" i="27" s="1"/>
  <c r="F41" i="27"/>
  <c r="F65" i="27" s="1"/>
  <c r="E41" i="27"/>
  <c r="E65" i="27" s="1"/>
  <c r="E8" i="27"/>
  <c r="E16" i="27" s="1"/>
  <c r="D41" i="27"/>
  <c r="D65" i="27" s="1"/>
  <c r="D8" i="27"/>
  <c r="D16" i="27" s="1"/>
  <c r="N86" i="27"/>
  <c r="M86" i="27"/>
  <c r="L86" i="27"/>
  <c r="K86" i="27"/>
  <c r="N76" i="27"/>
  <c r="M76" i="27"/>
  <c r="L76" i="27"/>
  <c r="E73" i="37"/>
  <c r="E50" i="37"/>
  <c r="C7" i="27" s="1"/>
  <c r="C15" i="27" s="1"/>
  <c r="E24" i="37"/>
  <c r="E85" i="27" l="1"/>
  <c r="E83" i="27"/>
  <c r="E84" i="27"/>
  <c r="E72" i="27"/>
  <c r="E73" i="27"/>
  <c r="E74" i="27"/>
  <c r="G85" i="27"/>
  <c r="G83" i="27"/>
  <c r="G84" i="27"/>
  <c r="G72" i="27"/>
  <c r="G73" i="27"/>
  <c r="G74" i="27"/>
  <c r="H85" i="27"/>
  <c r="H83" i="27"/>
  <c r="H84" i="27"/>
  <c r="H72" i="27"/>
  <c r="H73" i="27"/>
  <c r="H74" i="27"/>
  <c r="I85" i="27"/>
  <c r="I83" i="27"/>
  <c r="I84" i="27"/>
  <c r="I72" i="27"/>
  <c r="I73" i="27"/>
  <c r="I74" i="27"/>
  <c r="J75" i="27"/>
  <c r="J76" i="27" s="1"/>
  <c r="F85" i="27"/>
  <c r="F83" i="27"/>
  <c r="F84" i="27"/>
  <c r="F72" i="27"/>
  <c r="F73" i="27"/>
  <c r="F74" i="27"/>
  <c r="D84" i="27"/>
  <c r="D72" i="27"/>
  <c r="D74" i="27"/>
  <c r="D85" i="27"/>
  <c r="D83" i="27"/>
  <c r="D73" i="27"/>
  <c r="C6" i="27"/>
  <c r="E25" i="37"/>
  <c r="E51" i="37"/>
  <c r="E82" i="37" s="1"/>
  <c r="E74" i="37"/>
  <c r="C41" i="27"/>
  <c r="C65" i="27" s="1"/>
  <c r="O39" i="27"/>
  <c r="O63" i="27" s="1"/>
  <c r="O27" i="27"/>
  <c r="O51" i="27" s="1"/>
  <c r="O31" i="27"/>
  <c r="O55" i="27" s="1"/>
  <c r="O35" i="27"/>
  <c r="O59" i="27" s="1"/>
  <c r="O24" i="27"/>
  <c r="O48" i="27" s="1"/>
  <c r="O28" i="27"/>
  <c r="O52" i="27" s="1"/>
  <c r="O36" i="27"/>
  <c r="O60" i="27" s="1"/>
  <c r="O40" i="27"/>
  <c r="O64" i="27" s="1"/>
  <c r="O25" i="27"/>
  <c r="O49" i="27" s="1"/>
  <c r="O29" i="27"/>
  <c r="O53" i="27" s="1"/>
  <c r="O33" i="27"/>
  <c r="O57" i="27" s="1"/>
  <c r="O37" i="27"/>
  <c r="O61" i="27" s="1"/>
  <c r="O26" i="27"/>
  <c r="O50" i="27" s="1"/>
  <c r="O30" i="27"/>
  <c r="O54" i="27" s="1"/>
  <c r="O38" i="27"/>
  <c r="O62" i="27" s="1"/>
  <c r="J86" i="27"/>
  <c r="O23" i="27"/>
  <c r="O47" i="27" s="1"/>
  <c r="O32" i="27"/>
  <c r="O56" i="27" s="1"/>
  <c r="O34" i="27"/>
  <c r="O58" i="27" s="1"/>
  <c r="C8" i="27" l="1"/>
  <c r="C16" i="27" s="1"/>
  <c r="C14" i="27"/>
  <c r="G86" i="27"/>
  <c r="D86" i="27"/>
  <c r="H86" i="27"/>
  <c r="I86" i="27"/>
  <c r="E86" i="27"/>
  <c r="I75" i="27"/>
  <c r="H75" i="27"/>
  <c r="G75" i="27"/>
  <c r="E75" i="27"/>
  <c r="F75" i="27"/>
  <c r="F76" i="27" s="1"/>
  <c r="D75" i="27"/>
  <c r="D76" i="27" s="1"/>
  <c r="C74" i="27"/>
  <c r="C85" i="27"/>
  <c r="C84" i="27"/>
  <c r="C83" i="27"/>
  <c r="E81" i="37"/>
  <c r="F86" i="27"/>
  <c r="I76" i="27"/>
  <c r="E76" i="27"/>
  <c r="C73" i="27"/>
  <c r="H76" i="27"/>
  <c r="G76" i="27"/>
  <c r="C72" i="27"/>
  <c r="O41" i="27"/>
  <c r="O65" i="27" s="1"/>
  <c r="P54" i="27" s="1"/>
  <c r="P60" i="27" l="1"/>
  <c r="P59" i="27"/>
  <c r="P62" i="27"/>
  <c r="P61" i="27"/>
  <c r="P55" i="27"/>
  <c r="P57" i="27"/>
  <c r="P58" i="27"/>
  <c r="P64" i="27"/>
  <c r="P56" i="27"/>
  <c r="P63" i="27"/>
  <c r="P48" i="27"/>
  <c r="P49" i="27"/>
  <c r="P50" i="27"/>
  <c r="P47" i="27"/>
  <c r="P51" i="27"/>
  <c r="P52" i="27"/>
  <c r="P53" i="27"/>
  <c r="C75" i="27"/>
  <c r="C86" i="27"/>
  <c r="C76" i="27"/>
  <c r="P37" i="27"/>
  <c r="P33" i="27"/>
  <c r="P29" i="27"/>
  <c r="P25" i="27"/>
  <c r="P36" i="27"/>
  <c r="P32" i="27"/>
  <c r="P28" i="27"/>
  <c r="P24" i="27"/>
  <c r="P39" i="27"/>
  <c r="P40" i="27"/>
  <c r="P35" i="27"/>
  <c r="P27" i="27"/>
  <c r="P34" i="27"/>
  <c r="P30" i="27"/>
  <c r="P26" i="27"/>
  <c r="P31" i="27"/>
  <c r="P38" i="27"/>
  <c r="P23" i="27"/>
  <c r="P65" i="27" l="1"/>
  <c r="P41" i="27"/>
</calcChain>
</file>

<file path=xl/sharedStrings.xml><?xml version="1.0" encoding="utf-8"?>
<sst xmlns="http://schemas.openxmlformats.org/spreadsheetml/2006/main" count="1787" uniqueCount="127">
  <si>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</si>
  <si>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</si>
  <si>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</si>
  <si>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</si>
  <si>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</si>
  <si>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</si>
  <si>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</si>
  <si>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</si>
  <si>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</si>
  <si>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</si>
  <si>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</si>
  <si>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</si>
  <si>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</si>
  <si>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978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</si>
  <si>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</si>
  <si>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</si>
  <si>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</si>
  <si>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</si>
  <si>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</si>
  <si>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</si>
  <si>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</si>
  <si>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</si>
  <si>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</si>
  <si>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</si>
  <si>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</si>
  <si>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</si>
  <si>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</si>
  <si>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</si>
  <si>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EUR</t>
  </si>
  <si>
    <t>PLN</t>
  </si>
  <si>
    <t>643</t>
  </si>
  <si>
    <t>RUB</t>
  </si>
  <si>
    <t>946</t>
  </si>
  <si>
    <t>RON</t>
  </si>
  <si>
    <t>975</t>
  </si>
  <si>
    <t>BGN</t>
  </si>
  <si>
    <t>in HRK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</si>
  <si>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</si>
  <si>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</si>
  <si>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</si>
  <si>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</si>
  <si>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</si>
  <si>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</si>
  <si>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</si>
  <si>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</si>
  <si>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</si>
  <si>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</si>
  <si>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</si>
  <si>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</si>
  <si>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Purchase of foreign cash and cheques</t>
  </si>
  <si>
    <t xml:space="preserve">Sale of foreign cash </t>
  </si>
  <si>
    <t>Total turnover of authorised exchange offices</t>
  </si>
  <si>
    <t>Turnover by currencies</t>
  </si>
  <si>
    <t>in HRK and in %</t>
  </si>
  <si>
    <t>Currency</t>
  </si>
  <si>
    <t>Share of currencies in the total turnover of authorised exchange offices</t>
  </si>
  <si>
    <t>in %</t>
  </si>
  <si>
    <t>Other currencies</t>
  </si>
  <si>
    <t>Total</t>
  </si>
  <si>
    <t xml:space="preserve">Ratio of the purchase and sale of foreign cash and cheques </t>
  </si>
  <si>
    <t>Purchase of foreign cash</t>
  </si>
  <si>
    <t>Sale of foreign cash</t>
  </si>
  <si>
    <t>Redemption of cheques</t>
  </si>
  <si>
    <t>Total purchase amount</t>
  </si>
  <si>
    <t>Numerical code</t>
  </si>
  <si>
    <t>Three-letter code</t>
  </si>
  <si>
    <t>In original currency</t>
  </si>
  <si>
    <t>In HRK</t>
  </si>
  <si>
    <t>Total sale amount</t>
  </si>
  <si>
    <t>Total redemption amount</t>
  </si>
  <si>
    <t>In orignal currency</t>
  </si>
  <si>
    <t>Share</t>
  </si>
  <si>
    <t>Purchased foreign cash in January 2021</t>
  </si>
  <si>
    <t>Sold foreign cash in January 2021</t>
  </si>
  <si>
    <t>Redeemed cheques denominated in foreign currency in January 2021</t>
  </si>
  <si>
    <t>Total turnover of authorised exchange offices in January 2021</t>
  </si>
  <si>
    <t>Purchased foreign cash in February 2021</t>
  </si>
  <si>
    <t>Sold foreign cash in February 2021</t>
  </si>
  <si>
    <t>Redeemed cheques denominated in foreign currency in February 2021</t>
  </si>
  <si>
    <t>Total turnover of authorised exchange offices in February 2021</t>
  </si>
  <si>
    <t>Purchased foreign cash in March 2021</t>
  </si>
  <si>
    <t>Sold foreign cash in March 2021</t>
  </si>
  <si>
    <t>Redeemed cheques denominated in foreign currency in March 2021</t>
  </si>
  <si>
    <t>Total turnover of authorised exchange offices in March 2021</t>
  </si>
  <si>
    <t>Purchased foreign cash in April 2021</t>
  </si>
  <si>
    <t>Sold foreign cash in April 2021</t>
  </si>
  <si>
    <t>Redeemed cheques denominated in foreign currency in April 2021</t>
  </si>
  <si>
    <t>Total turnover of authorised exchange offices in April 2021</t>
  </si>
  <si>
    <t>Purchased foreign cash in May 2021</t>
  </si>
  <si>
    <t>Sold foreign cash in May 2021</t>
  </si>
  <si>
    <t>Redeemed cheques denominated in foreign currency in May 2021</t>
  </si>
  <si>
    <t>Total turnover of authorised exchange offices in May 2021</t>
  </si>
  <si>
    <t>Purchased foreign cash in June 2021</t>
  </si>
  <si>
    <t>Sold foreign cash in June 2021</t>
  </si>
  <si>
    <t>Redeemed cheques denominated in foreign currency in June 2021</t>
  </si>
  <si>
    <t>Total turnover of authorised exchange offices in June 2021</t>
  </si>
  <si>
    <t>Purchased foreign cash in July 2021</t>
  </si>
  <si>
    <t>Sold foreign cash in July 2021</t>
  </si>
  <si>
    <t>Redeemed cheques denominated in foreign currency in July 2021</t>
  </si>
  <si>
    <t>Total turnover of authorised exchange offices in July 2021</t>
  </si>
  <si>
    <t>Purchased foreign cash in August 2021</t>
  </si>
  <si>
    <t>Sold foreign cash in August 2021</t>
  </si>
  <si>
    <t>Redeemed cheques denominated in foreign currency in August 2021</t>
  </si>
  <si>
    <t>Total turnover of authorised exchange offices in August 2021</t>
  </si>
  <si>
    <t>Purchased foreign cash in September 2021</t>
  </si>
  <si>
    <t>Sold foreign cash in September 2021</t>
  </si>
  <si>
    <t>Redeemed cheques denominated in foreign currency in September 2021</t>
  </si>
  <si>
    <t>Total turnover of authorised exchange offices in September 2021</t>
  </si>
  <si>
    <t>Purchased foreign cash in October 2021</t>
  </si>
  <si>
    <t>Sold foreign cash in October 2021</t>
  </si>
  <si>
    <t>Redeemed cheques denominated in foreign currency in October 2021</t>
  </si>
  <si>
    <t>Total turnover of authorised exchange offices in October 2021</t>
  </si>
  <si>
    <t>Purchased foreign cash in November 2021</t>
  </si>
  <si>
    <t>Sold foreign cash in November 2021</t>
  </si>
  <si>
    <t>Redeemed cheques denominated in foreign currency in November 2021</t>
  </si>
  <si>
    <t>Total turnover of authorised exchange offices in November 2021</t>
  </si>
  <si>
    <t>Purchased foreign cash in December 2021</t>
  </si>
  <si>
    <t>Sold foreign cash in December 2021</t>
  </si>
  <si>
    <t>Redeemed cheques denominated in foreign currency in December 2021</t>
  </si>
  <si>
    <t>Total turnover of authorised exchange offices in December 2021</t>
  </si>
  <si>
    <t>Turnover of authorised exchange offices in 2021</t>
  </si>
  <si>
    <t>in EUR*</t>
  </si>
  <si>
    <t>in EUR* and in %</t>
  </si>
  <si>
    <t>* the amount in EUR calculated from the amount in HRK using the fixed conversion rate between the euro and the kuna at: 7.53450 kuna per 1 euro</t>
  </si>
  <si>
    <t>In EUR*</t>
  </si>
  <si>
    <t>Total in million</t>
  </si>
  <si>
    <t>in million HRK /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</si>
</sst>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00"/>
    <numFmt numFmtId="165" formatCode="#,##0.00000"/>
    <numFmt numFmtId="166" formatCode="[$-41A]mmm\-yy;@"/>
    <numFmt numFmtId="167" formatCode="#,##0.0"/>
    <numFmt numFmtId="168" formatCode="0.000"/>
    <numFmt numFmtId="169" formatCode="0.00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0">
    <xf numFmtId="166" fontId="0" fillId="0" borderId="0" xfId="0" applyNumberFormat="1"/>
    <xf numFmtId="166" fontId="0" fillId="2" borderId="0" xfId="0" applyNumberFormat="1" applyFont="1" applyFill="1"/>
    <xf numFmtId="166" fontId="4" fillId="0" borderId="2" xfId="7" applyNumberFormat="1"/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0" fillId="0" borderId="2" xfId="8" applyNumberFormat="1" applyFont="1"/>
    <xf numFmtId="166" fontId="4" fillId="0" borderId="0" xfId="0" applyNumberFormat="1" applyFon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4" xfId="0" applyNumberFormat="1" applyBorder="1"/>
    <xf numFmtId="166" fontId="0" fillId="0" borderId="4" xfId="0" applyNumberFormat="1" applyFont="1" applyBorder="1"/>
    <xf numFmtId="2" fontId="0" fillId="2" borderId="0" xfId="0" applyNumberFormat="1" applyFont="1" applyFill="1"/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  <xf numFmtId="166" fontId="0" fillId="0" borderId="0" xfId="0" applyNumberFormat="1" applyFont="1" applyProtection="1">
      <protection locked="0"/>
    </xf>
    <xf numFmtId="166" fontId="6" fillId="0" borderId="0" xfId="0" applyNumberFormat="1" applyFont="1" applyProtection="1">
      <protection locked="0"/>
    </xf>
    <xf numFmtId="166" fontId="7" fillId="0" borderId="0" xfId="0" applyNumberFormat="1" applyFont="1" applyProtection="1">
      <protection locked="0"/>
    </xf>
    <xf numFmtId="166" fontId="4" fillId="0" borderId="3" xfId="9" applyNumberFormat="1" applyProtection="1">
      <alignment horizontal="right" vertical="center" wrapText="1"/>
      <protection locked="0"/>
    </xf>
    <xf numFmtId="166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166" fontId="0" fillId="0" borderId="2" xfId="7" applyNumberFormat="1" applyFont="1" applyProtection="1">
      <protection locked="0"/>
    </xf>
    <xf numFmtId="4" fontId="4" fillId="0" borderId="2" xfId="7" applyNumberFormat="1" applyProtection="1">
      <protection locked="0"/>
    </xf>
    <xf numFmtId="4" fontId="0" fillId="0" borderId="0" xfId="0" applyNumberFormat="1" applyProtection="1">
      <protection locked="0"/>
    </xf>
    <xf numFmtId="166" fontId="8" fillId="0" borderId="0" xfId="0" applyNumberFormat="1" applyFont="1" applyProtection="1">
      <protection locked="0"/>
    </xf>
    <xf numFmtId="166" fontId="4" fillId="0" borderId="3" xfId="9" applyNumberFormat="1" applyAlignment="1" applyProtection="1">
      <alignment horizontal="left" vertical="center" wrapText="1"/>
      <protection locked="0"/>
    </xf>
    <xf numFmtId="166" fontId="4" fillId="0" borderId="3" xfId="9" applyNumberFormat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166" fontId="8" fillId="0" borderId="0" xfId="7" applyNumberFormat="1" applyFont="1" applyBorder="1" applyProtection="1">
      <protection locked="0"/>
    </xf>
    <xf numFmtId="2" fontId="0" fillId="0" borderId="0" xfId="0" applyNumberFormat="1" applyFont="1" applyProtection="1">
      <protection locked="0"/>
    </xf>
    <xf numFmtId="166" fontId="0" fillId="0" borderId="1" xfId="6" applyNumberFormat="1" applyFont="1" applyProtection="1">
      <protection locked="0"/>
    </xf>
    <xf numFmtId="2" fontId="1" fillId="0" borderId="1" xfId="6" applyNumberFormat="1" applyFont="1" applyProtection="1">
      <protection locked="0"/>
    </xf>
    <xf numFmtId="166" fontId="0" fillId="0" borderId="2" xfId="8" applyNumberFormat="1" applyFont="1" applyProtection="1">
      <protection locked="0"/>
    </xf>
    <xf numFmtId="2" fontId="1" fillId="0" borderId="2" xfId="8" applyNumberFormat="1" applyProtection="1">
      <protection locked="0"/>
    </xf>
    <xf numFmtId="166" fontId="0" fillId="0" borderId="1" xfId="5" applyNumberFormat="1" applyFont="1" applyProtection="1">
      <protection locked="0"/>
    </xf>
    <xf numFmtId="4" fontId="0" fillId="0" borderId="1" xfId="5" applyNumberFormat="1" applyFont="1" applyBorder="1" applyProtection="1">
      <protection locked="0"/>
    </xf>
    <xf numFmtId="4" fontId="1" fillId="0" borderId="2" xfId="8" applyNumberFormat="1" applyProtection="1">
      <protection locked="0"/>
    </xf>
    <xf numFmtId="169" fontId="9" fillId="0" borderId="0" xfId="0" applyNumberFormat="1" applyFont="1" applyProtection="1"/>
    <xf numFmtId="166" fontId="4" fillId="0" borderId="0" xfId="9" applyNumberFormat="1" applyBorder="1" applyAlignment="1">
      <alignment horizontal="left" vertical="center" wrapText="1"/>
    </xf>
  </cellXfs>
  <cellStyles count="10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Tanka linija ispod" xfId="5"/>
    <cellStyle name="Ukupno" xfId="6"/>
    <cellStyle name="Ukupno - zadnji redak" xfId="7"/>
    <cellStyle name="Zadnji redak" xfId="8"/>
    <cellStyle name="Zaglavlje" xfId="9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and sale of foreign cash and cheques in </a:t>
            </a:r>
          </a:p>
          <a:p>
            <a:pPr>
              <a:defRPr sz="1000"/>
            </a:pPr>
            <a:r>
              <a:rPr lang="hr-HR" sz="1000"/>
              <a:t>2021</a:t>
            </a:r>
          </a:p>
        </c:rich>
      </c:tx>
      <c:layout>
        <c:manualLayout>
          <c:xMode val="edge"/>
          <c:yMode val="edge"/>
          <c:x val="0.19956278760630636"/>
          <c:y val="2.749127104400214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'2021'!$C$5:$N$5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'2021'!$C$6:$N$6</c:f>
              <c:numCache>
                <c:formatCode>#,##0.00</c:formatCode>
                <c:ptCount val="12"/>
                <c:pt idx="0">
                  <c:v>664769760</c:v>
                </c:pt>
                <c:pt idx="1">
                  <c:v>751521200</c:v>
                </c:pt>
                <c:pt idx="2">
                  <c:v>1055898276</c:v>
                </c:pt>
                <c:pt idx="3">
                  <c:v>1020513501</c:v>
                </c:pt>
                <c:pt idx="4">
                  <c:v>1232236651</c:v>
                </c:pt>
                <c:pt idx="5">
                  <c:v>1686655339</c:v>
                </c:pt>
                <c:pt idx="6">
                  <c:v>2754000360</c:v>
                </c:pt>
                <c:pt idx="7">
                  <c:v>3156066953</c:v>
                </c:pt>
                <c:pt idx="8">
                  <c:v>1735118728</c:v>
                </c:pt>
                <c:pt idx="9">
                  <c:v>1183494590</c:v>
                </c:pt>
                <c:pt idx="10">
                  <c:v>1072746101</c:v>
                </c:pt>
                <c:pt idx="11">
                  <c:v>1738583794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2-4B8C-A1D4-160A30CCD038}"/>
            </c:ext>
          </c:extLst>
        </c:ser>
        <c:ser>
          <c:idx val="1"/>
          <c:order val="1"/>
          <c:tx>
            <c:strRef>
              <c:f>'2021'!$B$7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'2021'!$C$5:$N$5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'2021'!$C$7:$N$7</c:f>
              <c:numCache>
                <c:formatCode>#,##0.00</c:formatCode>
                <c:ptCount val="12"/>
                <c:pt idx="0">
                  <c:v>348171034</c:v>
                </c:pt>
                <c:pt idx="1">
                  <c:v>344928997</c:v>
                </c:pt>
                <c:pt idx="2">
                  <c:v>386485301</c:v>
                </c:pt>
                <c:pt idx="3">
                  <c:v>392819589</c:v>
                </c:pt>
                <c:pt idx="4">
                  <c:v>461787954</c:v>
                </c:pt>
                <c:pt idx="5">
                  <c:v>540146321</c:v>
                </c:pt>
                <c:pt idx="6">
                  <c:v>872731702</c:v>
                </c:pt>
                <c:pt idx="7">
                  <c:v>1083812301</c:v>
                </c:pt>
                <c:pt idx="8">
                  <c:v>836370634</c:v>
                </c:pt>
                <c:pt idx="9">
                  <c:v>612024383</c:v>
                </c:pt>
                <c:pt idx="10">
                  <c:v>532250018</c:v>
                </c:pt>
                <c:pt idx="11">
                  <c:v>649164297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2-4B8C-A1D4-160A30CCD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67339344"/>
        <c:axId val="655641392"/>
      </c:barChart>
      <c:catAx>
        <c:axId val="76733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55641392"/>
        <c:crosses val="autoZero"/>
        <c:auto val="1"/>
        <c:lblAlgn val="ctr"/>
        <c:lblOffset val="100"/>
        <c:noMultiLvlLbl val="1"/>
      </c:catAx>
      <c:valAx>
        <c:axId val="65564139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7673393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8997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million  HRK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February 2021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AE-4A89-B7B5-A2F161DD97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AAE-4A89-B7B5-A2F161DD97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AAE-4A89-B7B5-A2F161DD97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AAE-4A89-B7B5-A2F161DD97D3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AAE-4A89-B7B5-A2F161DD97D3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AAE-4A89-B7B5-A2F161DD97D3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AAE-4A89-B7B5-A2F161DD97D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'2021'!$D$72:$D$75</c:f>
              <c:numCache>
                <c:formatCode>0.00</c:formatCode>
                <c:ptCount val="4"/>
                <c:pt idx="0">
                  <c:v>86.802360435893107</c:v>
                </c:pt>
                <c:pt idx="1">
                  <c:v>6.2817235282050836</c:v>
                </c:pt>
                <c:pt idx="2">
                  <c:v>3.3824599695885684</c:v>
                </c:pt>
                <c:pt idx="3">
                  <c:v>3.5334560663132413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AE-4A89-B7B5-A2F161DD97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March 2021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6E-4715-BE14-CA49C9300B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6E-4715-BE14-CA49C9300B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26E-4715-BE14-CA49C9300BB5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26E-4715-BE14-CA49C9300BB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'2021'!$E$83:$E$85</c:f>
              <c:numCache>
                <c:formatCode>#,##0.00</c:formatCode>
                <c:ptCount val="3"/>
                <c:pt idx="0">
                  <c:v>73.205095568000914</c:v>
                </c:pt>
                <c:pt idx="1">
                  <c:v>26.79490443199909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6E-4715-BE14-CA49C9300B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March 2021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64-4A23-A135-03A337ADC6C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64-4A23-A135-03A337ADC6C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64-4A23-A135-03A337ADC6C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864-4A23-A135-03A337ADC6C9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864-4A23-A135-03A337ADC6C9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864-4A23-A135-03A337ADC6C9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864-4A23-A135-03A337ADC6C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'2021'!$E$72:$E$75</c:f>
              <c:numCache>
                <c:formatCode>0.00</c:formatCode>
                <c:ptCount val="4"/>
                <c:pt idx="0">
                  <c:v>85.496608229892516</c:v>
                </c:pt>
                <c:pt idx="1">
                  <c:v>8.1496101920744479</c:v>
                </c:pt>
                <c:pt idx="2">
                  <c:v>3.2570637761774797</c:v>
                </c:pt>
                <c:pt idx="3">
                  <c:v>3.0967178018555566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64-4A23-A135-03A337ADC6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April 2021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F6-4B43-845F-4AFC6492E6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1F6-4B43-845F-4AFC6492E6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1F6-4B43-845F-4AFC6492E61C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1F6-4B43-845F-4AFC6492E61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'2021'!$F$83:$F$85</c:f>
              <c:numCache>
                <c:formatCode>#,##0.00</c:formatCode>
                <c:ptCount val="3"/>
                <c:pt idx="0">
                  <c:v>72.206156370399569</c:v>
                </c:pt>
                <c:pt idx="1">
                  <c:v>27.793843629600435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F6-4B43-845F-4AFC6492E6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March 2021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B0-4A27-8FA5-89801A1E55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DB0-4A27-8FA5-89801A1E55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DB0-4A27-8FA5-89801A1E55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DB0-4A27-8FA5-89801A1E553A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DB0-4A27-8FA5-89801A1E553A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DB0-4A27-8FA5-89801A1E553A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DB0-4A27-8FA5-89801A1E553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'2021'!$F$72:$F$75</c:f>
              <c:numCache>
                <c:formatCode>0.00</c:formatCode>
                <c:ptCount val="4"/>
                <c:pt idx="0">
                  <c:v>88.084540920215773</c:v>
                </c:pt>
                <c:pt idx="1">
                  <c:v>5.609261083669951</c:v>
                </c:pt>
                <c:pt idx="2">
                  <c:v>3.7428492528962161</c:v>
                </c:pt>
                <c:pt idx="3">
                  <c:v>2.5633487432180604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B0-4A27-8FA5-89801A1E55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May 2021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C9E-48C1-981C-B9D815CA78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C9E-48C1-981C-B9D815CA78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C9E-48C1-981C-B9D815CA783D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C9E-48C1-981C-B9D815CA783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'2021'!$G$83:$G$85</c:f>
              <c:numCache>
                <c:formatCode>#,##0.00</c:formatCode>
                <c:ptCount val="3"/>
                <c:pt idx="0">
                  <c:v>72.74018614387245</c:v>
                </c:pt>
                <c:pt idx="1">
                  <c:v>27.25981385612755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9E-48C1-981C-B9D815CA78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May 2021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A0-45C0-9C01-2303CCF771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A0-45C0-9C01-2303CCF771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A0-45C0-9C01-2303CCF771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A0-45C0-9C01-2303CCF771A8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4A0-45C0-9C01-2303CCF771A8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4A0-45C0-9C01-2303CCF771A8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4A0-45C0-9C01-2303CCF771A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'2021'!$G$72:$G$75</c:f>
              <c:numCache>
                <c:formatCode>0.00</c:formatCode>
                <c:ptCount val="4"/>
                <c:pt idx="0">
                  <c:v>83.923149038322265</c:v>
                </c:pt>
                <c:pt idx="1">
                  <c:v>4.884599772386423</c:v>
                </c:pt>
                <c:pt idx="2">
                  <c:v>8.7030669781800469</c:v>
                </c:pt>
                <c:pt idx="3">
                  <c:v>2.4891842111112652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A0-45C0-9C01-2303CCF771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June 2021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6E-4A0E-A800-8BB8F10C14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6E-4A0E-A800-8BB8F10C14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26E-4A0E-A800-8BB8F10C1438}"/>
              </c:ext>
            </c:extLst>
          </c:dPt>
          <c:dLbls>
            <c:dLbl>
              <c:idx val="0"/>
              <c:layout>
                <c:manualLayout>
                  <c:x val="2.5000000000000001E-2"/>
                  <c:y val="-2.777777777777777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26E-4A0E-A800-8BB8F10C1438}"/>
                </c:ext>
              </c:extLst>
            </c:dLbl>
            <c:dLbl>
              <c:idx val="1"/>
              <c:layout>
                <c:manualLayout>
                  <c:x val="-5.5555555555555558E-3"/>
                  <c:y val="5.092592592592588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26E-4A0E-A800-8BB8F10C1438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26E-4A0E-A800-8BB8F10C143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'2021'!$H$83:$H$85</c:f>
              <c:numCache>
                <c:formatCode>#,##0.00</c:formatCode>
                <c:ptCount val="3"/>
                <c:pt idx="0">
                  <c:v>75.743402266010534</c:v>
                </c:pt>
                <c:pt idx="1">
                  <c:v>24.256597733989473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6E-4A0E-A800-8BB8F10C14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June 2021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D7-4158-86BC-F1EC90D5BF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D7-4158-86BC-F1EC90D5BF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ED7-4158-86BC-F1EC90D5BF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ED7-4158-86BC-F1EC90D5BFD2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ED7-4158-86BC-F1EC90D5BFD2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ED7-4158-86BC-F1EC90D5BFD2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ED7-4158-86BC-F1EC90D5BFD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'2021'!$H$72:$H$75</c:f>
              <c:numCache>
                <c:formatCode>0.00</c:formatCode>
                <c:ptCount val="4"/>
                <c:pt idx="0">
                  <c:v>83.880220612014455</c:v>
                </c:pt>
                <c:pt idx="1">
                  <c:v>5.8683493616580114</c:v>
                </c:pt>
                <c:pt idx="2">
                  <c:v>7.3017473859795849</c:v>
                </c:pt>
                <c:pt idx="3">
                  <c:v>2.9496826403479481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D7-4158-86BC-F1EC90D5BF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July 2021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74-45E3-8567-EFD0C0B0A1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74-45E3-8567-EFD0C0B0A1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74-45E3-8567-EFD0C0B0A149}"/>
              </c:ext>
            </c:extLst>
          </c:dPt>
          <c:dLbls>
            <c:dLbl>
              <c:idx val="0"/>
              <c:layout>
                <c:manualLayout>
                  <c:x val="2.5000000000000001E-2"/>
                  <c:y val="-2.777777777777777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A74-45E3-8567-EFD0C0B0A149}"/>
                </c:ext>
              </c:extLst>
            </c:dLbl>
            <c:dLbl>
              <c:idx val="1"/>
              <c:layout>
                <c:manualLayout>
                  <c:x val="-5.5555555555555558E-3"/>
                  <c:y val="5.092592592592588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A74-45E3-8567-EFD0C0B0A149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A74-45E3-8567-EFD0C0B0A14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'2021'!$I$83:$I$85</c:f>
              <c:numCache>
                <c:formatCode>#,##0.00</c:formatCode>
                <c:ptCount val="3"/>
                <c:pt idx="0">
                  <c:v>75.936140661057749</c:v>
                </c:pt>
                <c:pt idx="1">
                  <c:v>24.063859338942255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74-45E3-8567-EFD0C0B0A1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 purchase and sale of  foreign cash and cheques in 2021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66"/>
          <c:w val="0.89333306863655959"/>
          <c:h val="0.635983333333335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'2021'!$B$6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'2021'!$C$5:$N$5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'2021'!$C$6:$N$6</c:f>
              <c:numCache>
                <c:formatCode>#,##0.00</c:formatCode>
                <c:ptCount val="12"/>
                <c:pt idx="0">
                  <c:v>664769760</c:v>
                </c:pt>
                <c:pt idx="1">
                  <c:v>751521200</c:v>
                </c:pt>
                <c:pt idx="2">
                  <c:v>1055898276</c:v>
                </c:pt>
                <c:pt idx="3">
                  <c:v>1020513501</c:v>
                </c:pt>
                <c:pt idx="4">
                  <c:v>1232236651</c:v>
                </c:pt>
                <c:pt idx="5">
                  <c:v>1686655339</c:v>
                </c:pt>
                <c:pt idx="6">
                  <c:v>2754000360</c:v>
                </c:pt>
                <c:pt idx="7">
                  <c:v>3156066953</c:v>
                </c:pt>
                <c:pt idx="8">
                  <c:v>1735118728</c:v>
                </c:pt>
                <c:pt idx="9">
                  <c:v>1183494590</c:v>
                </c:pt>
                <c:pt idx="10">
                  <c:v>1072746101</c:v>
                </c:pt>
                <c:pt idx="11">
                  <c:v>1738583794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7-443A-A8A2-20CA3F7A5AC8}"/>
            </c:ext>
          </c:extLst>
        </c:ser>
        <c:ser>
          <c:idx val="1"/>
          <c:order val="1"/>
          <c:tx>
            <c:strRef>
              <c:f>'2021'!$B$7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'2021'!$C$5:$N$5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'2021'!$C$7:$N$7</c:f>
              <c:numCache>
                <c:formatCode>#,##0.00</c:formatCode>
                <c:ptCount val="12"/>
                <c:pt idx="0">
                  <c:v>348171034</c:v>
                </c:pt>
                <c:pt idx="1">
                  <c:v>344928997</c:v>
                </c:pt>
                <c:pt idx="2">
                  <c:v>386485301</c:v>
                </c:pt>
                <c:pt idx="3">
                  <c:v>392819589</c:v>
                </c:pt>
                <c:pt idx="4">
                  <c:v>461787954</c:v>
                </c:pt>
                <c:pt idx="5">
                  <c:v>540146321</c:v>
                </c:pt>
                <c:pt idx="6">
                  <c:v>872731702</c:v>
                </c:pt>
                <c:pt idx="7">
                  <c:v>1083812301</c:v>
                </c:pt>
                <c:pt idx="8">
                  <c:v>836370634</c:v>
                </c:pt>
                <c:pt idx="9">
                  <c:v>612024383</c:v>
                </c:pt>
                <c:pt idx="10">
                  <c:v>532250018</c:v>
                </c:pt>
                <c:pt idx="11">
                  <c:v>649164297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F7-443A-A8A2-20CA3F7A5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55644752"/>
        <c:axId val="699254288"/>
      </c:barChart>
      <c:catAx>
        <c:axId val="6556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699254288"/>
        <c:crosses val="autoZero"/>
        <c:auto val="1"/>
        <c:lblAlgn val="ctr"/>
        <c:lblOffset val="100"/>
        <c:noMultiLvlLbl val="1"/>
      </c:catAx>
      <c:valAx>
        <c:axId val="69925428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65564475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July 2021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F5-4ECD-9140-82A84E1167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F5-4ECD-9140-82A84E1167C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F5-4ECD-9140-82A84E1167C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F5-4ECD-9140-82A84E1167CC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FF5-4ECD-9140-82A84E1167CC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FF5-4ECD-9140-82A84E1167CC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FF5-4ECD-9140-82A84E1167C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'2021'!$I$72:$I$75</c:f>
              <c:numCache>
                <c:formatCode>0.00</c:formatCode>
                <c:ptCount val="4"/>
                <c:pt idx="0">
                  <c:v>85.942664104090085</c:v>
                </c:pt>
                <c:pt idx="1">
                  <c:v>4.7610190675287889</c:v>
                </c:pt>
                <c:pt idx="2">
                  <c:v>5.5691479697735664</c:v>
                </c:pt>
                <c:pt idx="3">
                  <c:v>3.72716885860756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F5-4ECD-9140-82A84E1167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August 2021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0E-4613-B15F-0DA53ECA72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E0E-4613-B15F-0DA53ECA72B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E0E-4613-B15F-0DA53ECA72BE}"/>
              </c:ext>
            </c:extLst>
          </c:dPt>
          <c:dLbls>
            <c:dLbl>
              <c:idx val="0"/>
              <c:layout>
                <c:manualLayout>
                  <c:x val="2.5000000000000001E-2"/>
                  <c:y val="-2.777777777777777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0E-4613-B15F-0DA53ECA72BE}"/>
                </c:ext>
              </c:extLst>
            </c:dLbl>
            <c:dLbl>
              <c:idx val="1"/>
              <c:layout>
                <c:manualLayout>
                  <c:x val="-5.5555555555555558E-3"/>
                  <c:y val="5.092592592592588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E0E-4613-B15F-0DA53ECA72BE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E0E-4613-B15F-0DA53ECA72B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'2021'!$J$83:$J$85</c:f>
              <c:numCache>
                <c:formatCode>#,##0.00</c:formatCode>
                <c:ptCount val="3"/>
                <c:pt idx="0">
                  <c:v>74.437661167413992</c:v>
                </c:pt>
                <c:pt idx="1">
                  <c:v>25.562338832586008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0E-4613-B15F-0DA53ECA72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July 2021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A7-4FCB-B505-B560097789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A7-4FCB-B505-B560097789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A7-4FCB-B505-B560097789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A7-4FCB-B505-B560097789F5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AA7-4FCB-B505-B560097789F5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AA7-4FCB-B505-B560097789F5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AA7-4FCB-B505-B560097789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'2021'!$J$72:$J$75</c:f>
              <c:numCache>
                <c:formatCode>0.00</c:formatCode>
                <c:ptCount val="4"/>
                <c:pt idx="0">
                  <c:v>89.631321114032829</c:v>
                </c:pt>
                <c:pt idx="1">
                  <c:v>3.6156337672912415</c:v>
                </c:pt>
                <c:pt idx="2">
                  <c:v>3.3448482728890472</c:v>
                </c:pt>
                <c:pt idx="3">
                  <c:v>3.4081968457868825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A7-4FCB-B505-B560097789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September 2021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DE-405C-A393-7C8ECECAF4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DE-405C-A393-7C8ECECAF4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BDE-405C-A393-7C8ECECAF432}"/>
              </c:ext>
            </c:extLst>
          </c:dPt>
          <c:dLbls>
            <c:dLbl>
              <c:idx val="0"/>
              <c:layout>
                <c:manualLayout>
                  <c:x val="2.5000000000000001E-2"/>
                  <c:y val="-2.777777777777777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BDE-405C-A393-7C8ECECAF432}"/>
                </c:ext>
              </c:extLst>
            </c:dLbl>
            <c:dLbl>
              <c:idx val="1"/>
              <c:layout>
                <c:manualLayout>
                  <c:x val="-5.5555555555555558E-3"/>
                  <c:y val="5.092592592592588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BDE-405C-A393-7C8ECECAF432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BDE-405C-A393-7C8ECECAF43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'2021'!$K$83:$K$85</c:f>
              <c:numCache>
                <c:formatCode>#,##0.00</c:formatCode>
                <c:ptCount val="3"/>
                <c:pt idx="0">
                  <c:v>67.475244254967294</c:v>
                </c:pt>
                <c:pt idx="1">
                  <c:v>32.524755745032714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DE-405C-A393-7C8ECECAF4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September 2021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B7-489B-BD4B-4225A11E0A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B7-489B-BD4B-4225A11E0A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EB7-489B-BD4B-4225A11E0A7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B7-489B-BD4B-4225A11E0A76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B7-489B-BD4B-4225A11E0A76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EB7-489B-BD4B-4225A11E0A76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EB7-489B-BD4B-4225A11E0A7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'2021'!$K$72:$K$75</c:f>
              <c:numCache>
                <c:formatCode>0.00</c:formatCode>
                <c:ptCount val="4"/>
                <c:pt idx="0">
                  <c:v>86.710443992107017</c:v>
                </c:pt>
                <c:pt idx="1">
                  <c:v>5.7487519561436162</c:v>
                </c:pt>
                <c:pt idx="2">
                  <c:v>3.8716224329455344</c:v>
                </c:pt>
                <c:pt idx="3">
                  <c:v>3.6691816188038326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EB7-489B-BD4B-4225A11E0A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October 2021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F0-4031-B924-0D55224042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FF0-4031-B924-0D55224042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FF0-4031-B924-0D5522404296}"/>
              </c:ext>
            </c:extLst>
          </c:dPt>
          <c:dLbls>
            <c:dLbl>
              <c:idx val="0"/>
              <c:layout>
                <c:manualLayout>
                  <c:x val="2.5000000000000001E-2"/>
                  <c:y val="-2.777777777777777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FF0-4031-B924-0D5522404296}"/>
                </c:ext>
              </c:extLst>
            </c:dLbl>
            <c:dLbl>
              <c:idx val="1"/>
              <c:layout>
                <c:manualLayout>
                  <c:x val="-5.5555555555555558E-3"/>
                  <c:y val="5.092592592592588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FF0-4031-B924-0D5522404296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FF0-4031-B924-0D552240429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'2021'!$L$83:$L$85</c:f>
              <c:numCache>
                <c:formatCode>#,##0.00</c:formatCode>
                <c:ptCount val="3"/>
                <c:pt idx="0">
                  <c:v>65.913789149361449</c:v>
                </c:pt>
                <c:pt idx="1">
                  <c:v>34.086210850638558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F0-4031-B924-0D55224042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October 2021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20-4F40-A71D-E52D4AA491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20-4F40-A71D-E52D4AA491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E20-4F40-A71D-E52D4AA491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E20-4F40-A71D-E52D4AA4918D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E20-4F40-A71D-E52D4AA4918D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E20-4F40-A71D-E52D4AA4918D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E20-4F40-A71D-E52D4AA4918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'2021'!$L$72:$L$75</c:f>
              <c:numCache>
                <c:formatCode>0.00</c:formatCode>
                <c:ptCount val="4"/>
                <c:pt idx="0">
                  <c:v>83.447749343275802</c:v>
                </c:pt>
                <c:pt idx="1">
                  <c:v>7.4345884954344061</c:v>
                </c:pt>
                <c:pt idx="2">
                  <c:v>5.0146610731470114</c:v>
                </c:pt>
                <c:pt idx="3">
                  <c:v>4.1030010881427801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20-4F40-A71D-E52D4AA491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November 2021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EB-45AA-A702-CD12C61E94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EB-45AA-A702-CD12C61E94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AEB-45AA-A702-CD12C61E9450}"/>
              </c:ext>
            </c:extLst>
          </c:dPt>
          <c:dLbls>
            <c:dLbl>
              <c:idx val="0"/>
              <c:layout>
                <c:manualLayout>
                  <c:x val="2.5000000000000001E-2"/>
                  <c:y val="-2.777777777777777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AEB-45AA-A702-CD12C61E9450}"/>
                </c:ext>
              </c:extLst>
            </c:dLbl>
            <c:dLbl>
              <c:idx val="1"/>
              <c:layout>
                <c:manualLayout>
                  <c:x val="-5.5555555555555558E-3"/>
                  <c:y val="5.092592592592588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AEB-45AA-A702-CD12C61E9450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AEB-45AA-A702-CD12C61E945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'2021'!$M$83:$M$85</c:f>
              <c:numCache>
                <c:formatCode>#,##0.00</c:formatCode>
                <c:ptCount val="3"/>
                <c:pt idx="0">
                  <c:v>66.837924920863941</c:v>
                </c:pt>
                <c:pt idx="1">
                  <c:v>33.162075079136066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EB-45AA-A702-CD12C61E94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November 2021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0E6-4B8A-9D9A-9CC429F5F1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0E6-4B8A-9D9A-9CC429F5F1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0E6-4B8A-9D9A-9CC429F5F1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0E6-4B8A-9D9A-9CC429F5F103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0E6-4B8A-9D9A-9CC429F5F103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0E6-4B8A-9D9A-9CC429F5F103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0E6-4B8A-9D9A-9CC429F5F10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'2021'!$M$72:$M$75</c:f>
              <c:numCache>
                <c:formatCode>0.00</c:formatCode>
                <c:ptCount val="4"/>
                <c:pt idx="0">
                  <c:v>84.170523592400031</c:v>
                </c:pt>
                <c:pt idx="1">
                  <c:v>8.1866675217798459</c:v>
                </c:pt>
                <c:pt idx="2">
                  <c:v>4.8484687332754852</c:v>
                </c:pt>
                <c:pt idx="3">
                  <c:v>2.7943401525446383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E6-4B8A-9D9A-9CC429F5F1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December 2021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47-4098-B596-DB4849A4F7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47-4098-B596-DB4849A4F7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47-4098-B596-DB4849A4F714}"/>
              </c:ext>
            </c:extLst>
          </c:dPt>
          <c:dLbls>
            <c:dLbl>
              <c:idx val="0"/>
              <c:layout>
                <c:manualLayout>
                  <c:x val="2.5000000000000001E-2"/>
                  <c:y val="-2.777777777777777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547-4098-B596-DB4849A4F714}"/>
                </c:ext>
              </c:extLst>
            </c:dLbl>
            <c:dLbl>
              <c:idx val="1"/>
              <c:layout>
                <c:manualLayout>
                  <c:x val="-5.5555555555555558E-3"/>
                  <c:y val="5.092592592592588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547-4098-B596-DB4849A4F714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547-4098-B596-DB4849A4F71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'2021'!$N$83:$N$85</c:f>
              <c:numCache>
                <c:formatCode>#,##0.00</c:formatCode>
                <c:ptCount val="3"/>
                <c:pt idx="0">
                  <c:v>72.812697476469268</c:v>
                </c:pt>
                <c:pt idx="1">
                  <c:v>27.187302523530736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47-4098-B596-DB4849A4F7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currencies in the total turnover of authorised exchange offices in 2021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'2021'!$B$72</c:f>
              <c:strCache>
                <c:ptCount val="1"/>
                <c:pt idx="0">
                  <c:v>EUR</c:v>
                </c:pt>
              </c:strCache>
            </c:strRef>
          </c:tx>
          <c:invertIfNegative val="0"/>
          <c:cat>
            <c:strRef>
              <c:f>'2021'!$C$71:$N$71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'2021'!$C$72:$N$72</c:f>
              <c:numCache>
                <c:formatCode>0.00</c:formatCode>
                <c:ptCount val="12"/>
                <c:pt idx="0">
                  <c:v>86.706893058549284</c:v>
                </c:pt>
                <c:pt idx="1">
                  <c:v>86.802360435893107</c:v>
                </c:pt>
                <c:pt idx="2">
                  <c:v>85.496608229892516</c:v>
                </c:pt>
                <c:pt idx="3">
                  <c:v>88.084540920215773</c:v>
                </c:pt>
                <c:pt idx="4">
                  <c:v>83.923149038322265</c:v>
                </c:pt>
                <c:pt idx="5">
                  <c:v>83.880220612014455</c:v>
                </c:pt>
                <c:pt idx="6">
                  <c:v>85.942664104090085</c:v>
                </c:pt>
                <c:pt idx="7">
                  <c:v>89.631321114032829</c:v>
                </c:pt>
                <c:pt idx="8">
                  <c:v>86.710443992107017</c:v>
                </c:pt>
                <c:pt idx="9">
                  <c:v>83.447749343275802</c:v>
                </c:pt>
                <c:pt idx="10">
                  <c:v>84.170523592400031</c:v>
                </c:pt>
                <c:pt idx="11">
                  <c:v>88.005147482704032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C-4885-8EFC-A3DF5E9DA086}"/>
            </c:ext>
          </c:extLst>
        </c:ser>
        <c:ser>
          <c:idx val="1"/>
          <c:order val="1"/>
          <c:tx>
            <c:strRef>
              <c:f>'2021'!$B$73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'2021'!$C$71:$N$71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'2021'!$C$73:$N$73</c:f>
              <c:numCache>
                <c:formatCode>0.00</c:formatCode>
                <c:ptCount val="12"/>
                <c:pt idx="0">
                  <c:v>6.1784727568193887</c:v>
                </c:pt>
                <c:pt idx="1">
                  <c:v>6.2817235282050836</c:v>
                </c:pt>
                <c:pt idx="2">
                  <c:v>8.1496101920744479</c:v>
                </c:pt>
                <c:pt idx="3">
                  <c:v>5.609261083669951</c:v>
                </c:pt>
                <c:pt idx="4">
                  <c:v>4.884599772386423</c:v>
                </c:pt>
                <c:pt idx="5">
                  <c:v>5.8683493616580114</c:v>
                </c:pt>
                <c:pt idx="6">
                  <c:v>4.7610190675287889</c:v>
                </c:pt>
                <c:pt idx="7">
                  <c:v>3.6156337672912415</c:v>
                </c:pt>
                <c:pt idx="8">
                  <c:v>5.7487519561436162</c:v>
                </c:pt>
                <c:pt idx="9">
                  <c:v>7.4345884954344061</c:v>
                </c:pt>
                <c:pt idx="10">
                  <c:v>8.1866675217798459</c:v>
                </c:pt>
                <c:pt idx="11">
                  <c:v>5.616041763594902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C-4885-8EFC-A3DF5E9DA086}"/>
            </c:ext>
          </c:extLst>
        </c:ser>
        <c:ser>
          <c:idx val="2"/>
          <c:order val="2"/>
          <c:tx>
            <c:strRef>
              <c:f>'2021'!$B$74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'2021'!$C$71:$N$71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'2021'!$C$74:$N$74</c:f>
              <c:numCache>
                <c:formatCode>0.00</c:formatCode>
                <c:ptCount val="12"/>
                <c:pt idx="0">
                  <c:v>3.5049626010027195</c:v>
                </c:pt>
                <c:pt idx="1">
                  <c:v>3.3824599695885684</c:v>
                </c:pt>
                <c:pt idx="2">
                  <c:v>3.2570637761774797</c:v>
                </c:pt>
                <c:pt idx="3">
                  <c:v>3.7428492528962161</c:v>
                </c:pt>
                <c:pt idx="4">
                  <c:v>8.7030669781800469</c:v>
                </c:pt>
                <c:pt idx="5">
                  <c:v>7.3017473859795849</c:v>
                </c:pt>
                <c:pt idx="6">
                  <c:v>5.5691479697735664</c:v>
                </c:pt>
                <c:pt idx="7">
                  <c:v>3.3448482728890472</c:v>
                </c:pt>
                <c:pt idx="8">
                  <c:v>3.8716224329455344</c:v>
                </c:pt>
                <c:pt idx="9">
                  <c:v>5.0146610731470114</c:v>
                </c:pt>
                <c:pt idx="10">
                  <c:v>4.8484687332754852</c:v>
                </c:pt>
                <c:pt idx="11">
                  <c:v>3.6514224565241205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C-4885-8EFC-A3DF5E9DA086}"/>
            </c:ext>
          </c:extLst>
        </c:ser>
        <c:ser>
          <c:idx val="3"/>
          <c:order val="3"/>
          <c:tx>
            <c:strRef>
              <c:f>'2021'!$B$75</c:f>
              <c:strCache>
                <c:ptCount val="1"/>
                <c:pt idx="0">
                  <c:v>Other currencies</c:v>
                </c:pt>
              </c:strCache>
            </c:strRef>
          </c:tx>
          <c:invertIfNegative val="0"/>
          <c:cat>
            <c:strRef>
              <c:f>'2021'!$C$71:$N$71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'2021'!$C$75:$N$75</c:f>
              <c:numCache>
                <c:formatCode>0.00</c:formatCode>
                <c:ptCount val="12"/>
                <c:pt idx="0">
                  <c:v>3.6096715836286082</c:v>
                </c:pt>
                <c:pt idx="1">
                  <c:v>3.5334560663132413</c:v>
                </c:pt>
                <c:pt idx="2">
                  <c:v>3.0967178018555566</c:v>
                </c:pt>
                <c:pt idx="3">
                  <c:v>2.5633487432180604</c:v>
                </c:pt>
                <c:pt idx="4">
                  <c:v>2.4891842111112652</c:v>
                </c:pt>
                <c:pt idx="5">
                  <c:v>2.9496826403479481</c:v>
                </c:pt>
                <c:pt idx="6">
                  <c:v>3.72716885860756</c:v>
                </c:pt>
                <c:pt idx="7">
                  <c:v>3.4081968457868825</c:v>
                </c:pt>
                <c:pt idx="8">
                  <c:v>3.6691816188038326</c:v>
                </c:pt>
                <c:pt idx="9">
                  <c:v>4.1030010881427801</c:v>
                </c:pt>
                <c:pt idx="10">
                  <c:v>2.7943401525446383</c:v>
                </c:pt>
                <c:pt idx="11">
                  <c:v>2.7273882971769452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C-4885-8EFC-A3DF5E9D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16337872"/>
        <c:axId val="816338432"/>
      </c:barChart>
      <c:catAx>
        <c:axId val="8163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16338432"/>
        <c:crosses val="autoZero"/>
        <c:auto val="1"/>
        <c:lblAlgn val="ctr"/>
        <c:lblOffset val="100"/>
        <c:noMultiLvlLbl val="1"/>
      </c:catAx>
      <c:valAx>
        <c:axId val="81633843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163378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December 2021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DE-4C03-9D97-64883AC788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3DE-4C03-9D97-64883AC788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3DE-4C03-9D97-64883AC788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3DE-4C03-9D97-64883AC788EE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3DE-4C03-9D97-64883AC788EE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3DE-4C03-9D97-64883AC788EE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3DE-4C03-9D97-64883AC788E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'2021'!$N$72:$N$75</c:f>
              <c:numCache>
                <c:formatCode>0.00</c:formatCode>
                <c:ptCount val="4"/>
                <c:pt idx="0">
                  <c:v>88.005147482704032</c:v>
                </c:pt>
                <c:pt idx="1">
                  <c:v>5.616041763594902</c:v>
                </c:pt>
                <c:pt idx="2">
                  <c:v>3.6514224565241205</c:v>
                </c:pt>
                <c:pt idx="3">
                  <c:v>2.7273882971769452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3DE-4C03-9D97-64883AC788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of foreign cash and cheques in</a:t>
            </a:r>
            <a:r>
              <a:rPr lang="hr-HR" sz="1000" baseline="0"/>
              <a:t> </a:t>
            </a:r>
            <a:r>
              <a:rPr lang="hr-HR" sz="1000"/>
              <a:t>2021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7491210723434849E-2"/>
          <c:y val="0.14263022081777185"/>
          <c:w val="0.8773346572915160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1947959580146819E-2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2021'!$E$81</c:f>
              <c:numCache>
                <c:formatCode>#,##0.00</c:formatCode>
                <c:ptCount val="1"/>
                <c:pt idx="0">
                  <c:v>664.76976000000002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1-40D5-A593-CAEF7236455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dLbl>
              <c:idx val="0"/>
              <c:layout>
                <c:manualLayout>
                  <c:x val="-1.4337551496176161E-2"/>
                  <c:y val="-1.5326396429311672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25F-40B6-9C77-8B44AA7413A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'February 2021'!$E$81</c:f>
              <c:numCache>
                <c:formatCode>#,##0.00</c:formatCode>
                <c:ptCount val="1"/>
                <c:pt idx="0">
                  <c:v>751.52120000000002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A1-40D5-A593-CAEF72364558}"/>
            </c:ext>
          </c:extLst>
        </c:ser>
        <c:ser>
          <c:idx val="1"/>
          <c:order val="2"/>
          <c:tx>
            <c:v>March</c:v>
          </c:tx>
          <c:invertIfNegative val="0"/>
          <c:dLbls>
            <c:dLbl>
              <c:idx val="0"/>
              <c:layout>
                <c:manualLayout>
                  <c:x val="-2.3895919160293638E-2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C7B-405A-9B9F-A38FBCC9683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2021'!$E$81</c:f>
              <c:numCache>
                <c:formatCode>#,##0.00</c:formatCode>
                <c:ptCount val="1"/>
                <c:pt idx="0">
                  <c:v>1055.8982759999999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A1-40D5-A593-CAEF72364558}"/>
            </c:ext>
          </c:extLst>
        </c:ser>
        <c:ser>
          <c:idx val="2"/>
          <c:order val="3"/>
          <c:tx>
            <c:v>April</c:v>
          </c:tx>
          <c:invertIfNegative val="0"/>
          <c:dLbls>
            <c:dLbl>
              <c:idx val="0"/>
              <c:layout>
                <c:manualLayout>
                  <c:x val="4.7791838320586835E-3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48C-4A30-B802-222B41B00BA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2021'!$E$81</c:f>
              <c:numCache>
                <c:formatCode>#,##0.00</c:formatCode>
                <c:ptCount val="1"/>
                <c:pt idx="0">
                  <c:v>1020.513501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A1-40D5-A593-CAEF72364558}"/>
            </c:ext>
          </c:extLst>
        </c:ser>
        <c:ser>
          <c:idx val="3"/>
          <c:order val="4"/>
          <c:tx>
            <c:v>May</c:v>
          </c:tx>
          <c:invertIfNegative val="0"/>
          <c:dLbls>
            <c:dLbl>
              <c:idx val="0"/>
              <c:layout>
                <c:manualLayout>
                  <c:x val="-2.3895919160293638E-2"/>
                  <c:y val="-7.0245172156122159E-17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802-4C52-A784-6C0A1BF7818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'May 2021'!$E$81</c:f>
              <c:numCache>
                <c:formatCode>#,##0.00</c:formatCode>
                <c:ptCount val="1"/>
                <c:pt idx="0">
                  <c:v>1232.2366509999999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A1-40D5-A593-CAEF72364558}"/>
            </c:ext>
          </c:extLst>
        </c:ser>
        <c:ser>
          <c:idx val="4"/>
          <c:order val="5"/>
          <c:tx>
            <c:v>June</c:v>
          </c:tx>
          <c:invertIfNegative val="0"/>
          <c:dLbls>
            <c:dLbl>
              <c:idx val="0"/>
              <c:layout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D68-45A7-A653-752DC12C8F9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2021'!$E$81</c:f>
              <c:numCache>
                <c:formatCode>#,##0.00</c:formatCode>
                <c:ptCount val="1"/>
                <c:pt idx="0">
                  <c:v>1686.6553389999999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4A1-40D5-A593-CAEF72364558}"/>
            </c:ext>
          </c:extLst>
        </c:ser>
        <c:ser>
          <c:idx val="5"/>
          <c:order val="6"/>
          <c:tx>
            <c:v>July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'July 2021'!$E$81</c:f>
              <c:numCache>
                <c:formatCode>#,##0.00</c:formatCode>
                <c:ptCount val="1"/>
                <c:pt idx="0">
                  <c:v>2754.00036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4A1-40D5-A593-CAEF72364558}"/>
            </c:ext>
          </c:extLst>
        </c:ser>
        <c:ser>
          <c:idx val="6"/>
          <c:order val="7"/>
          <c:tx>
            <c:v>August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'August 2021'!$E$81</c:f>
              <c:numCache>
                <c:formatCode>#,##0.00</c:formatCode>
                <c:ptCount val="1"/>
                <c:pt idx="0">
                  <c:v>3156.066953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A1-40D5-A593-CAEF7236455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Lbl>
              <c:idx val="0"/>
              <c:layout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6EC-442A-BFCC-866E7773B82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'September 2021'!$E$81</c:f>
              <c:numCache>
                <c:formatCode>#,##0.00</c:formatCode>
                <c:ptCount val="1"/>
                <c:pt idx="0">
                  <c:v>1735.1187279999999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4A1-40D5-A593-CAEF72364558}"/>
            </c:ext>
          </c:extLst>
        </c:ser>
        <c:ser>
          <c:idx val="8"/>
          <c:order val="9"/>
          <c:tx>
            <c:v>October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'October 2021'!$E$81</c:f>
              <c:numCache>
                <c:formatCode>#,##0.00</c:formatCode>
                <c:ptCount val="1"/>
                <c:pt idx="0">
                  <c:v>1183.49459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4A1-40D5-A593-CAEF7236455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Lbl>
              <c:idx val="0"/>
              <c:layout>
                <c:manualLayout>
                  <c:x val="2.3895919160292762E-3"/>
                  <c:y val="7.6631982146556955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B64-46AF-8AFF-56345E868F1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'November 2021'!$E$81</c:f>
              <c:numCache>
                <c:formatCode>#,##0.00</c:formatCode>
                <c:ptCount val="1"/>
                <c:pt idx="0">
                  <c:v>1072.746101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4A1-40D5-A593-CAEF7236455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'December 2021'!$E$81</c:f>
              <c:numCache>
                <c:formatCode>#,##0.00</c:formatCode>
                <c:ptCount val="1"/>
                <c:pt idx="0">
                  <c:v>1738.5837939999999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4A1-40D5-A593-CAEF723645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09286336"/>
        <c:axId val="609286896"/>
      </c:barChart>
      <c:catAx>
        <c:axId val="609286336"/>
        <c:scaling>
          <c:orientation val="minMax"/>
        </c:scaling>
        <c:delete val="1"/>
        <c:axPos val="b"/>
        <c:majorTickMark val="none"/>
        <c:minorTickMark val="none"/>
        <c:tickLblPos val="none"/>
        <c:crossAx val="609286896"/>
        <c:crosses val="autoZero"/>
        <c:auto val="1"/>
        <c:lblAlgn val="ctr"/>
        <c:lblOffset val="100"/>
        <c:noMultiLvlLbl val="0"/>
      </c:catAx>
      <c:valAx>
        <c:axId val="609286896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HRK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crossAx val="6092863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286469735442069"/>
          <c:y val="0.89689619353256245"/>
          <c:w val="0.82513591115946061"/>
          <c:h val="9.900761583120207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Sale of foreign cash </a:t>
            </a:r>
            <a:r>
              <a:rPr lang="hr-HR" sz="1000" b="1" i="0" u="none" strike="noStrike" baseline="0">
                <a:effectLst/>
              </a:rPr>
              <a:t>in 2021</a:t>
            </a:r>
            <a:endParaRPr lang="hr-HR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"/>
          <c:w val="0.869939518360825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4407641722412792E-2"/>
                  <c:y val="-1.9292637716772674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2021'!$E$82</c:f>
              <c:numCache>
                <c:formatCode>#,##0.00</c:formatCode>
                <c:ptCount val="1"/>
                <c:pt idx="0">
                  <c:v>348.17103400000002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0-4227-A998-E15E02A4EB6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'February 2021'!$E$82</c:f>
              <c:numCache>
                <c:formatCode>#,##0.00</c:formatCode>
                <c:ptCount val="1"/>
                <c:pt idx="0">
                  <c:v>344.92899699999998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80-4227-A998-E15E02A4EB68}"/>
            </c:ext>
          </c:extLst>
        </c:ser>
        <c:ser>
          <c:idx val="1"/>
          <c:order val="2"/>
          <c:tx>
            <c:v>March</c:v>
          </c:tx>
          <c:invertIfNegative val="0"/>
          <c:dLbls>
            <c:dLbl>
              <c:idx val="0"/>
              <c:layout>
                <c:manualLayout>
                  <c:x val="0"/>
                  <c:y val="-3.4726747890190562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A3-49F0-A56E-9DF4CA1C015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'March 2021'!$E$82</c:f>
              <c:numCache>
                <c:formatCode>#,##0.00</c:formatCode>
                <c:ptCount val="1"/>
                <c:pt idx="0">
                  <c:v>386.48530099999999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80-4227-A998-E15E02A4EB68}"/>
            </c:ext>
          </c:extLst>
        </c:ser>
        <c:ser>
          <c:idx val="2"/>
          <c:order val="3"/>
          <c:tx>
            <c:v>April</c:v>
          </c:tx>
          <c:invertIfNegative val="0"/>
          <c:dLbls>
            <c:dLbl>
              <c:idx val="0"/>
              <c:layout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DD2-4C96-9DC7-C431DB5993F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2021'!$E$82</c:f>
              <c:numCache>
                <c:formatCode>#,##0.00</c:formatCode>
                <c:ptCount val="1"/>
                <c:pt idx="0">
                  <c:v>392.81958900000001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80-4227-A998-E15E02A4EB68}"/>
            </c:ext>
          </c:extLst>
        </c:ser>
        <c:ser>
          <c:idx val="3"/>
          <c:order val="4"/>
          <c:tx>
            <c:v>May</c:v>
          </c:tx>
          <c:invertIfNegative val="0"/>
          <c:dLbls>
            <c:dLbl>
              <c:idx val="0"/>
              <c:layout>
                <c:manualLayout>
                  <c:x val="-1.680891534281494E-2"/>
                  <c:y val="-2.3151165260127182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DDF-4B25-B104-F199DD9A9DF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'May 2021'!$E$82</c:f>
              <c:numCache>
                <c:formatCode>#,##0.00</c:formatCode>
                <c:ptCount val="1"/>
                <c:pt idx="0">
                  <c:v>461.78795400000001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80-4227-A998-E15E02A4EB68}"/>
            </c:ext>
          </c:extLst>
        </c:ser>
        <c:ser>
          <c:idx val="4"/>
          <c:order val="5"/>
          <c:tx>
            <c:v>June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'June 2021'!$E$82</c:f>
              <c:numCache>
                <c:formatCode>#,##0.00</c:formatCode>
                <c:ptCount val="1"/>
                <c:pt idx="0">
                  <c:v>540.14632099999994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580-4227-A998-E15E02A4EB68}"/>
            </c:ext>
          </c:extLst>
        </c:ser>
        <c:ser>
          <c:idx val="5"/>
          <c:order val="6"/>
          <c:tx>
            <c:v>July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'July 2021'!$E$82</c:f>
              <c:numCache>
                <c:formatCode>#,##0.00</c:formatCode>
                <c:ptCount val="1"/>
                <c:pt idx="0">
                  <c:v>872.73170200000004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580-4227-A998-E15E02A4EB68}"/>
            </c:ext>
          </c:extLst>
        </c:ser>
        <c:ser>
          <c:idx val="6"/>
          <c:order val="7"/>
          <c:tx>
            <c:v>August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'August 2021'!$E$82</c:f>
              <c:numCache>
                <c:formatCode>#,##0.00</c:formatCode>
                <c:ptCount val="1"/>
                <c:pt idx="0">
                  <c:v>1083.8123009999999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580-4227-A998-E15E02A4EB6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'September 2021'!$E$82</c:f>
              <c:numCache>
                <c:formatCode>#,##0.00</c:formatCode>
                <c:ptCount val="1"/>
                <c:pt idx="0">
                  <c:v>836.370634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80-4227-A998-E15E02A4EB68}"/>
            </c:ext>
          </c:extLst>
        </c:ser>
        <c:ser>
          <c:idx val="8"/>
          <c:order val="9"/>
          <c:tx>
            <c:v>October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'October 2021'!$E$82</c:f>
              <c:numCache>
                <c:formatCode>#,##0.00</c:formatCode>
                <c:ptCount val="1"/>
                <c:pt idx="0">
                  <c:v>612.02438299999994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580-4227-A998-E15E02A4EB6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Lbl>
              <c:idx val="0"/>
              <c:layout>
                <c:manualLayout>
                  <c:x val="0"/>
                  <c:y val="7.7170550867088714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0E3-4221-A346-34885F59AF1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'November 2021'!$E$82</c:f>
              <c:numCache>
                <c:formatCode>#,##0.00</c:formatCode>
                <c:ptCount val="1"/>
                <c:pt idx="0">
                  <c:v>532.25001799999995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580-4227-A998-E15E02A4EB6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'December 2021'!$E$82</c:f>
              <c:numCache>
                <c:formatCode>#,##0.00</c:formatCode>
                <c:ptCount val="1"/>
                <c:pt idx="0">
                  <c:v>649.16429700000003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580-4227-A998-E15E02A4EB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51334208"/>
        <c:axId val="524212272"/>
      </c:barChart>
      <c:catAx>
        <c:axId val="851334208"/>
        <c:scaling>
          <c:orientation val="minMax"/>
        </c:scaling>
        <c:delete val="1"/>
        <c:axPos val="b"/>
        <c:majorTickMark val="none"/>
        <c:minorTickMark val="none"/>
        <c:tickLblPos val="none"/>
        <c:crossAx val="524212272"/>
        <c:crosses val="autoZero"/>
        <c:auto val="1"/>
        <c:lblAlgn val="ctr"/>
        <c:lblOffset val="100"/>
        <c:noMultiLvlLbl val="0"/>
      </c:catAx>
      <c:valAx>
        <c:axId val="524212272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HRK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crossAx val="8513342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2476768173782422"/>
          <c:y val="0.87773827160494233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2021</a:t>
            </a:r>
            <a:endParaRPr lang="hr-HR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99-44EF-8CD7-1715CDB51D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99-44EF-8CD7-1715CDB51D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99-44EF-8CD7-1715CDB51D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99-44EF-8CD7-1715CDB51D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99-44EF-8CD7-1715CDB51D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99-44EF-8CD7-1715CDB51D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99-44EF-8CD7-1715CDB51D6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99-44EF-8CD7-1715CDB51D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099-44EF-8CD7-1715CDB51D6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99-44EF-8CD7-1715CDB51D6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099-44EF-8CD7-1715CDB51D6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099-44EF-8CD7-1715CDB51D6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099-44EF-8CD7-1715CDB51D6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099-44EF-8CD7-1715CDB51D6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099-44EF-8CD7-1715CDB51D6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099-44EF-8CD7-1715CDB51D6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099-44EF-8CD7-1715CDB51D6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099-44EF-8CD7-1715CDB51D62}"/>
              </c:ext>
            </c:extLst>
          </c:dPt>
          <c:dLbls>
            <c:dLbl>
              <c:idx val="0"/>
              <c:layout>
                <c:manualLayout>
                  <c:x val="-6.7083340486248574E-2"/>
                  <c:y val="-3.07435149641638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099-44EF-8CD7-1715CDB51D62}"/>
                </c:ext>
              </c:extLst>
            </c:dLbl>
            <c:dLbl>
              <c:idx val="1"/>
              <c:layout>
                <c:manualLayout>
                  <c:x val="-1.4375001532767552E-2"/>
                  <c:y val="7.6858787410409232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099-44EF-8CD7-1715CDB51D62}"/>
                </c:ext>
              </c:extLst>
            </c:dLbl>
            <c:dLbl>
              <c:idx val="2"/>
              <c:layout>
                <c:manualLayout>
                  <c:x val="1.6770835121562057E-2"/>
                  <c:y val="3.842939370520475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099-44EF-8CD7-1715CDB51D62}"/>
                </c:ext>
              </c:extLst>
            </c:dLbl>
            <c:dLbl>
              <c:idx val="3"/>
              <c:layout>
                <c:manualLayout>
                  <c:x val="3.5937503831918877E-2"/>
                  <c:y val="8.070172678093005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099-44EF-8CD7-1715CDB51D62}"/>
                </c:ext>
              </c:extLst>
            </c:dLbl>
            <c:dLbl>
              <c:idx val="4"/>
              <c:layout>
                <c:manualLayout>
                  <c:x val="4.0729171009507979E-2"/>
                  <c:y val="0.1229740598566553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099-44EF-8CD7-1715CDB51D62}"/>
                </c:ext>
              </c:extLst>
            </c:dLbl>
            <c:dLbl>
              <c:idx val="5"/>
              <c:layout>
                <c:manualLayout>
                  <c:x val="5.9895839719864709E-2"/>
                  <c:y val="0.1652463929323806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099-44EF-8CD7-1715CDB51D62}"/>
                </c:ext>
              </c:extLst>
            </c:dLbl>
            <c:dLbl>
              <c:idx val="6"/>
              <c:layout>
                <c:manualLayout>
                  <c:x val="6.9479174075043074E-2"/>
                  <c:y val="0.2075187260081058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099-44EF-8CD7-1715CDB51D62}"/>
                </c:ext>
              </c:extLst>
            </c:dLbl>
            <c:dLbl>
              <c:idx val="7"/>
              <c:layout>
                <c:manualLayout>
                  <c:x val="6.947917407504299E-2"/>
                  <c:y val="0.2497910590838311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099-44EF-8CD7-1715CDB51D62}"/>
                </c:ext>
              </c:extLst>
            </c:dLbl>
            <c:dLbl>
              <c:idx val="8"/>
              <c:layout>
                <c:manualLayout>
                  <c:x val="8.1458342019016125E-2"/>
                  <c:y val="0.292063392159556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099-44EF-8CD7-1715CDB51D62}"/>
                </c:ext>
              </c:extLst>
            </c:dLbl>
            <c:dLbl>
              <c:idx val="9"/>
              <c:layout>
                <c:manualLayout>
                  <c:x val="5.2708338953480934E-2"/>
                  <c:y val="0.315121028382679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099-44EF-8CD7-1715CDB51D62}"/>
                </c:ext>
              </c:extLst>
            </c:dLbl>
            <c:dLbl>
              <c:idx val="10"/>
              <c:layout>
                <c:manualLayout>
                  <c:x val="2.1562502299151239E-2"/>
                  <c:y val="0.3228069071237202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0099-44EF-8CD7-1715CDB51D62}"/>
                </c:ext>
              </c:extLst>
            </c:dLbl>
            <c:dLbl>
              <c:idx val="11"/>
              <c:layout>
                <c:manualLayout>
                  <c:x val="-1.4375001532767552E-2"/>
                  <c:y val="0.2843775134185154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0099-44EF-8CD7-1715CDB51D62}"/>
                </c:ext>
              </c:extLst>
            </c:dLbl>
            <c:dLbl>
              <c:idx val="12"/>
              <c:layout>
                <c:manualLayout>
                  <c:x val="-3.5937503831918967E-2"/>
                  <c:y val="0.2536339984543516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0099-44EF-8CD7-1715CDB51D62}"/>
                </c:ext>
              </c:extLst>
            </c:dLbl>
            <c:dLbl>
              <c:idx val="13"/>
              <c:layout>
                <c:manualLayout>
                  <c:x val="-4.0729171009508153E-2"/>
                  <c:y val="0.28822045278903596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0099-44EF-8CD7-1715CDB51D62}"/>
                </c:ext>
              </c:extLst>
            </c:dLbl>
            <c:dLbl>
              <c:idx val="14"/>
              <c:layout>
                <c:manualLayout>
                  <c:x val="-6.7083340486248658E-2"/>
                  <c:y val="0.3458645433468431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0099-44EF-8CD7-1715CDB51D62}"/>
                </c:ext>
              </c:extLst>
            </c:dLbl>
            <c:dLbl>
              <c:idx val="15"/>
              <c:layout>
                <c:manualLayout>
                  <c:x val="-0.11020834508455123"/>
                  <c:y val="0.384293937052047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0099-44EF-8CD7-1715CDB51D62}"/>
                </c:ext>
              </c:extLst>
            </c:dLbl>
            <c:dLbl>
              <c:idx val="16"/>
              <c:layout>
                <c:manualLayout>
                  <c:x val="-2.8750003065535126E-2"/>
                  <c:y val="-0.1345028779682168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0099-44EF-8CD7-1715CDB51D62}"/>
                </c:ext>
              </c:extLst>
            </c:dLbl>
            <c:dLbl>
              <c:idx val="17"/>
              <c:layout>
                <c:manualLayout>
                  <c:x val="-5.9895839719864889E-2"/>
                  <c:y val="0.6878861473231657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0099-44EF-8CD7-1715CDB51D6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'2021'!$B$23:$B$40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EUR</c:v>
                </c:pt>
                <c:pt idx="17">
                  <c:v>PLN</c:v>
                </c:pt>
              </c:strCache>
            </c:strRef>
          </c:cat>
          <c:val>
            <c:numRef>
              <c:f>'2021'!$P$23:$P$40</c:f>
              <c:numCache>
                <c:formatCode>#,##0.00</c:formatCode>
                <c:ptCount val="18"/>
                <c:pt idx="0">
                  <c:v>0.22546329486453498</c:v>
                </c:pt>
                <c:pt idx="1">
                  <c:v>0.38537791257660409</c:v>
                </c:pt>
                <c:pt idx="2">
                  <c:v>0.19814221075262475</c:v>
                </c:pt>
                <c:pt idx="3">
                  <c:v>0.1328403369812477</c:v>
                </c:pt>
                <c:pt idx="4">
                  <c:v>0.17403694944970713</c:v>
                </c:pt>
                <c:pt idx="5">
                  <c:v>4.3002476686463936E-3</c:v>
                </c:pt>
                <c:pt idx="6">
                  <c:v>5.8821941054758881E-2</c:v>
                </c:pt>
                <c:pt idx="7">
                  <c:v>1.3574743455662425E-3</c:v>
                </c:pt>
                <c:pt idx="8">
                  <c:v>0.24386694330703068</c:v>
                </c:pt>
                <c:pt idx="9">
                  <c:v>4.7024516082012706</c:v>
                </c:pt>
                <c:pt idx="10">
                  <c:v>0.69292466383091378</c:v>
                </c:pt>
                <c:pt idx="11">
                  <c:v>5.6326497366609916</c:v>
                </c:pt>
                <c:pt idx="12">
                  <c:v>1.397068890380597E-2</c:v>
                </c:pt>
                <c:pt idx="13">
                  <c:v>1.5749255739233394E-3</c:v>
                </c:pt>
                <c:pt idx="14">
                  <c:v>5.344751848455542E-4</c:v>
                </c:pt>
                <c:pt idx="15">
                  <c:v>0.81837005823871367</c:v>
                </c:pt>
                <c:pt idx="16">
                  <c:v>86.392695294585238</c:v>
                </c:pt>
                <c:pt idx="17">
                  <c:v>0.32062123781958096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0099-44EF-8CD7-1715CDB51D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31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January 2021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2-418E-ACCA-F59FC1F95B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2-418E-ACCA-F59FC1F95B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2-418E-ACCA-F59FC1F95BB1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BC2-418E-ACCA-F59FC1F95B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'2021'!$C$83:$C$85</c:f>
              <c:numCache>
                <c:formatCode>#,##0.00</c:formatCode>
                <c:ptCount val="3"/>
                <c:pt idx="0">
                  <c:v>65.627701435035704</c:v>
                </c:pt>
                <c:pt idx="1">
                  <c:v>34.372298564964296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C2-418E-ACCA-F59FC1F95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January 2021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FD-4F6A-A249-135C6D8C1B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FD-4F6A-A249-135C6D8C1B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FD-4F6A-A249-135C6D8C1B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FD-4F6A-A249-135C6D8C1BF5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9FD-4F6A-A249-135C6D8C1BF5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9FD-4F6A-A249-135C6D8C1BF5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9FD-4F6A-A249-135C6D8C1B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'2021'!$C$72:$C$75</c:f>
              <c:numCache>
                <c:formatCode>0.00</c:formatCode>
                <c:ptCount val="4"/>
                <c:pt idx="0">
                  <c:v>86.706893058549284</c:v>
                </c:pt>
                <c:pt idx="1">
                  <c:v>6.1784727568193887</c:v>
                </c:pt>
                <c:pt idx="2">
                  <c:v>3.5049626010027195</c:v>
                </c:pt>
                <c:pt idx="3">
                  <c:v>3.6096715836286082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FD-4F6A-A249-135C6D8C1B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February 2021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D9-49E1-8916-85387312FA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5D9-49E1-8916-85387312FA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5D9-49E1-8916-85387312FAE3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5D9-49E1-8916-85387312FA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'2021'!$D$83:$D$85</c:f>
              <c:numCache>
                <c:formatCode>#,##0.00</c:formatCode>
                <c:ptCount val="3"/>
                <c:pt idx="0">
                  <c:v>68.54129827841146</c:v>
                </c:pt>
                <c:pt idx="1">
                  <c:v>31.458701721588543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D9-49E1-8916-85387312FA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136070</xdr:colOff>
      <xdr:row>0</xdr:row>
      <xdr:rowOff>134710</xdr:rowOff>
    </xdr:from>
    <xdr:to>
      <xdr:col>10</xdr:col>
      <xdr:colOff>514350</xdr:colOff>
      <xdr:row>20</xdr:row>
      <xdr:rowOff>136210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28575</xdr:rowOff>
    </xdr:from>
    <xdr:to>
      <xdr:col>10</xdr:col>
      <xdr:colOff>504825</xdr:colOff>
      <xdr:row>43</xdr:row>
      <xdr:rowOff>6943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157369</xdr:colOff>
      <xdr:row>88</xdr:row>
      <xdr:rowOff>99390</xdr:rowOff>
    </xdr:from>
    <xdr:to>
      <xdr:col>10</xdr:col>
      <xdr:colOff>521803</xdr:colOff>
      <xdr:row>108</xdr:row>
      <xdr:rowOff>91108</xdr:rowOff>
    </xdr:to>
    <xdr:graphicFrame macro="">
      <xdr:nvGraphicFramePr>
        <xdr:cNvPr id="11" name="Grafikon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90:Q107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1" customWidth="1"/>
    <col min="2" max="16384" width="9.28515625" style="1"/>
  </cols>
  <sheetData>
    <row r="90" spans="14:17" ht="12.9" customHeight="1" x14ac:dyDescent="0.2">
      <c r="N90" s="18"/>
      <c r="O90" s="32"/>
      <c r="P90" s="18"/>
      <c r="Q90" s="32"/>
    </row>
    <row r="91" spans="14:17" ht="12.9" customHeight="1" x14ac:dyDescent="0.2">
      <c r="N91" s="18"/>
      <c r="O91" s="32"/>
      <c r="P91" s="18"/>
      <c r="Q91" s="32"/>
    </row>
    <row r="92" spans="14:17" ht="12.9" customHeight="1" x14ac:dyDescent="0.2">
      <c r="N92" s="18"/>
      <c r="O92" s="32"/>
      <c r="P92" s="18"/>
      <c r="Q92" s="32"/>
    </row>
    <row r="93" spans="14:17" ht="12.9" customHeight="1" x14ac:dyDescent="0.2">
      <c r="N93" s="18"/>
      <c r="O93" s="32"/>
      <c r="P93" s="18"/>
      <c r="Q93" s="32"/>
    </row>
    <row r="94" spans="14:17" ht="12.9" customHeight="1" x14ac:dyDescent="0.2">
      <c r="N94" s="18"/>
      <c r="O94" s="32"/>
      <c r="P94" s="18"/>
      <c r="Q94" s="32"/>
    </row>
    <row r="95" spans="14:17" ht="12.9" customHeight="1" x14ac:dyDescent="0.2">
      <c r="N95" s="18"/>
      <c r="O95" s="32"/>
      <c r="P95" s="18"/>
      <c r="Q95" s="32"/>
    </row>
    <row r="96" spans="14:17" ht="12.9" customHeight="1" x14ac:dyDescent="0.2">
      <c r="N96" s="18"/>
      <c r="O96" s="32"/>
      <c r="P96" s="18"/>
      <c r="Q96" s="32"/>
    </row>
    <row r="97" spans="14:17" ht="12.9" customHeight="1" x14ac:dyDescent="0.2">
      <c r="N97" s="12"/>
      <c r="O97" s="32"/>
      <c r="P97" s="12"/>
      <c r="Q97" s="32"/>
    </row>
    <row r="98" spans="14:17" ht="12.9" customHeight="1" x14ac:dyDescent="0.2">
      <c r="N98" s="18"/>
      <c r="O98" s="32"/>
      <c r="P98" s="18"/>
      <c r="Q98" s="32"/>
    </row>
    <row r="99" spans="14:17" ht="12.9" customHeight="1" x14ac:dyDescent="0.2">
      <c r="N99" s="18"/>
      <c r="O99" s="32"/>
      <c r="P99" s="18"/>
      <c r="Q99" s="32"/>
    </row>
    <row r="100" spans="14:17" ht="12.9" customHeight="1" x14ac:dyDescent="0.2">
      <c r="N100" s="18"/>
      <c r="O100" s="32"/>
      <c r="P100" s="18"/>
      <c r="Q100" s="32"/>
    </row>
    <row r="101" spans="14:17" ht="12.9" customHeight="1" x14ac:dyDescent="0.2">
      <c r="N101" s="18"/>
      <c r="O101" s="32"/>
      <c r="P101" s="18"/>
      <c r="Q101" s="32"/>
    </row>
    <row r="102" spans="14:17" ht="12.9" customHeight="1" x14ac:dyDescent="0.2">
      <c r="N102" s="18"/>
      <c r="O102" s="32"/>
      <c r="P102" s="18"/>
      <c r="Q102" s="32"/>
    </row>
    <row r="103" spans="14:17" ht="12.9" customHeight="1" x14ac:dyDescent="0.2">
      <c r="N103" s="12"/>
      <c r="O103" s="32"/>
      <c r="P103" s="12"/>
      <c r="Q103" s="32"/>
    </row>
    <row r="104" spans="14:17" ht="12.9" customHeight="1" x14ac:dyDescent="0.2">
      <c r="N104" s="12"/>
      <c r="O104" s="32"/>
      <c r="P104" s="12"/>
      <c r="Q104" s="32"/>
    </row>
    <row r="105" spans="14:17" ht="12.9" customHeight="1" x14ac:dyDescent="0.2">
      <c r="N105" s="18"/>
      <c r="O105" s="32"/>
      <c r="P105" s="18"/>
      <c r="Q105" s="32"/>
    </row>
    <row r="106" spans="14:17" ht="12.9" customHeight="1" x14ac:dyDescent="0.2">
      <c r="N106" s="18"/>
      <c r="O106" s="32"/>
      <c r="P106" s="18"/>
      <c r="Q106" s="32"/>
    </row>
    <row r="107" spans="14:17" ht="12.9" customHeight="1" x14ac:dyDescent="0.2">
      <c r="N107" s="18"/>
      <c r="O107" s="32"/>
      <c r="P107" s="18"/>
      <c r="Q107" s="32"/>
    </row>
  </sheetData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104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34" t="s">
        <v>54</v>
      </c>
      <c r="C4" s="34"/>
      <c r="D4" s="34" t="s">
        <v>63</v>
      </c>
      <c r="E4" s="34"/>
      <c r="F4" s="34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26">
        <v>812915</v>
      </c>
      <c r="E6" s="26">
        <v>3715586</v>
      </c>
      <c r="F6" s="26">
        <f>E6/'2021'!$O$1</f>
        <v>493143.00882606674</v>
      </c>
    </row>
    <row r="7" spans="2:6" ht="12.9" customHeight="1" x14ac:dyDescent="0.2">
      <c r="B7" s="18" t="s">
        <v>1</v>
      </c>
      <c r="C7" s="18" t="s">
        <v>16</v>
      </c>
      <c r="D7" s="26">
        <v>1630660</v>
      </c>
      <c r="E7" s="26">
        <v>7954411</v>
      </c>
      <c r="F7" s="26">
        <f>E7/'2021'!$O$1</f>
        <v>1055731.7672041941</v>
      </c>
    </row>
    <row r="8" spans="2:6" ht="12.9" customHeight="1" x14ac:dyDescent="0.2">
      <c r="B8" s="18" t="s">
        <v>2</v>
      </c>
      <c r="C8" s="18" t="s">
        <v>17</v>
      </c>
      <c r="D8" s="26">
        <v>19700000</v>
      </c>
      <c r="E8" s="26">
        <v>5400466</v>
      </c>
      <c r="F8" s="26">
        <f>E8/'2021'!$O$1</f>
        <v>716765.01426770189</v>
      </c>
    </row>
    <row r="9" spans="2:6" ht="12.9" customHeight="1" x14ac:dyDescent="0.2">
      <c r="B9" s="18" t="s">
        <v>3</v>
      </c>
      <c r="C9" s="18" t="s">
        <v>18</v>
      </c>
      <c r="D9" s="26">
        <v>1827310</v>
      </c>
      <c r="E9" s="26">
        <v>1784145</v>
      </c>
      <c r="F9" s="26">
        <f>E9/'2021'!$O$1</f>
        <v>236796.73501891299</v>
      </c>
    </row>
    <row r="10" spans="2:6" ht="12.9" customHeight="1" x14ac:dyDescent="0.2">
      <c r="B10" s="18" t="s">
        <v>4</v>
      </c>
      <c r="C10" s="18" t="s">
        <v>19</v>
      </c>
      <c r="D10" s="26">
        <v>151637595</v>
      </c>
      <c r="E10" s="26">
        <v>3052302</v>
      </c>
      <c r="F10" s="26">
        <f>E10/'2021'!$O$1</f>
        <v>405110.09356957988</v>
      </c>
    </row>
    <row r="11" spans="2:6" ht="12.9" customHeight="1" x14ac:dyDescent="0.2">
      <c r="B11" s="18" t="s">
        <v>5</v>
      </c>
      <c r="C11" s="18" t="s">
        <v>20</v>
      </c>
      <c r="D11" s="26">
        <v>4923000</v>
      </c>
      <c r="E11" s="26">
        <v>274563</v>
      </c>
      <c r="F11" s="26">
        <f>E11/'2021'!$O$1</f>
        <v>36440.772446744973</v>
      </c>
    </row>
    <row r="12" spans="2:6" ht="12.9" customHeight="1" x14ac:dyDescent="0.2">
      <c r="B12" s="18" t="s">
        <v>6</v>
      </c>
      <c r="C12" s="18" t="s">
        <v>21</v>
      </c>
      <c r="D12" s="26">
        <v>1341650</v>
      </c>
      <c r="E12" s="26">
        <v>937406</v>
      </c>
      <c r="F12" s="26">
        <f>E12/'2021'!$O$1</f>
        <v>124415.15694472095</v>
      </c>
    </row>
    <row r="13" spans="2:6" ht="12.9" customHeight="1" x14ac:dyDescent="0.2">
      <c r="B13" s="18" t="s">
        <v>30</v>
      </c>
      <c r="C13" s="18" t="s">
        <v>31</v>
      </c>
      <c r="D13" s="26">
        <v>600680</v>
      </c>
      <c r="E13" s="26">
        <v>45206</v>
      </c>
      <c r="F13" s="26">
        <f>E13/'2021'!$O$1</f>
        <v>5999.8672771915853</v>
      </c>
    </row>
    <row r="14" spans="2:6" ht="12.9" customHeight="1" x14ac:dyDescent="0.2">
      <c r="B14" s="18" t="s">
        <v>7</v>
      </c>
      <c r="C14" s="18" t="s">
        <v>22</v>
      </c>
      <c r="D14" s="26">
        <v>7640110</v>
      </c>
      <c r="E14" s="26">
        <v>5461817</v>
      </c>
      <c r="F14" s="26">
        <f>E14/'2021'!$O$1</f>
        <v>724907.69128674758</v>
      </c>
    </row>
    <row r="15" spans="2:6" ht="12.9" customHeight="1" x14ac:dyDescent="0.2">
      <c r="B15" s="18" t="s">
        <v>8</v>
      </c>
      <c r="C15" s="18" t="s">
        <v>23</v>
      </c>
      <c r="D15" s="26">
        <v>13293486</v>
      </c>
      <c r="E15" s="26">
        <v>90119443</v>
      </c>
      <c r="F15" s="26">
        <f>E15/'2021'!$O$1</f>
        <v>11960905.567721812</v>
      </c>
    </row>
    <row r="16" spans="2:6" ht="12.9" customHeight="1" x14ac:dyDescent="0.2">
      <c r="B16" s="18" t="s">
        <v>9</v>
      </c>
      <c r="C16" s="18" t="s">
        <v>24</v>
      </c>
      <c r="D16" s="26">
        <v>2629246</v>
      </c>
      <c r="E16" s="26">
        <v>22064944</v>
      </c>
      <c r="F16" s="26">
        <f>E16/'2021'!$O$1</f>
        <v>2928521.3351914524</v>
      </c>
    </row>
    <row r="17" spans="2:18" ht="12.9" customHeight="1" x14ac:dyDescent="0.2">
      <c r="B17" s="18" t="s">
        <v>10</v>
      </c>
      <c r="C17" s="18" t="s">
        <v>25</v>
      </c>
      <c r="D17" s="26">
        <v>21337754</v>
      </c>
      <c r="E17" s="26">
        <v>132799080</v>
      </c>
      <c r="F17" s="26">
        <f>E17/'2021'!$O$1</f>
        <v>17625466.852478597</v>
      </c>
    </row>
    <row r="18" spans="2:18" ht="12.9" customHeight="1" x14ac:dyDescent="0.2">
      <c r="B18" s="18" t="s">
        <v>11</v>
      </c>
      <c r="C18" s="18" t="s">
        <v>26</v>
      </c>
      <c r="D18" s="26">
        <v>3382240</v>
      </c>
      <c r="E18" s="26">
        <v>194235</v>
      </c>
      <c r="F18" s="26">
        <f>E18/'2021'!$O$1</f>
        <v>25779.414692414892</v>
      </c>
    </row>
    <row r="19" spans="2:18" ht="12.9" customHeight="1" x14ac:dyDescent="0.2">
      <c r="B19" s="18" t="s">
        <v>32</v>
      </c>
      <c r="C19" s="18" t="s">
        <v>33</v>
      </c>
      <c r="D19" s="26">
        <v>58015</v>
      </c>
      <c r="E19" s="26">
        <v>76191</v>
      </c>
      <c r="F19" s="26">
        <f>E19/'2021'!$O$1</f>
        <v>10112.283495918773</v>
      </c>
    </row>
    <row r="20" spans="2:18" ht="12.9" customHeight="1" x14ac:dyDescent="0.2">
      <c r="B20" s="18" t="s">
        <v>34</v>
      </c>
      <c r="C20" s="18" t="s">
        <v>35</v>
      </c>
      <c r="D20" s="26">
        <v>1605</v>
      </c>
      <c r="E20" s="26">
        <v>5298</v>
      </c>
      <c r="F20" s="26">
        <f>E20/'2021'!$O$1</f>
        <v>703.1654389806888</v>
      </c>
    </row>
    <row r="21" spans="2:18" ht="12.9" customHeight="1" x14ac:dyDescent="0.2">
      <c r="B21" s="18" t="s">
        <v>12</v>
      </c>
      <c r="C21" s="18" t="s">
        <v>27</v>
      </c>
      <c r="D21" s="26">
        <v>2957998</v>
      </c>
      <c r="E21" s="26">
        <v>10995887</v>
      </c>
      <c r="F21" s="26">
        <f>E21/'2021'!$O$1</f>
        <v>1459405.0036498772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197082814</v>
      </c>
      <c r="E22" s="26">
        <v>1441921759</v>
      </c>
      <c r="F22" s="26">
        <f>E22/'2021'!$O$1</f>
        <v>191375905.36863759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5471831</v>
      </c>
      <c r="E23" s="26">
        <v>8315989</v>
      </c>
      <c r="F23" s="26">
        <f>E23/'2021'!$O$1</f>
        <v>1103721.4148251377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1735118728</v>
      </c>
      <c r="F24" s="8">
        <f>E24/'2021'!$O$1</f>
        <v>230289830.51297364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1735.1187279999999</v>
      </c>
      <c r="F25" s="3">
        <f>E25/'2021'!$O$1</f>
        <v>230.28983051297362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34" t="s">
        <v>54</v>
      </c>
      <c r="C30" s="34"/>
      <c r="D30" s="34" t="s">
        <v>68</v>
      </c>
      <c r="E30" s="34"/>
      <c r="F30" s="34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146370</v>
      </c>
      <c r="E32" s="26">
        <v>665620</v>
      </c>
      <c r="F32" s="26">
        <f>E32/'2021'!$O$1</f>
        <v>88342.95573694339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364220</v>
      </c>
      <c r="E33" s="26">
        <v>1805350</v>
      </c>
      <c r="F33" s="26">
        <f>E33/'2021'!$O$1</f>
        <v>239611.12217134514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4201600</v>
      </c>
      <c r="E34" s="26">
        <v>1175032</v>
      </c>
      <c r="F34" s="26">
        <f>E34/'2021'!$O$1</f>
        <v>155953.54701705487</v>
      </c>
    </row>
    <row r="35" spans="2:18" ht="12.9" customHeight="1" x14ac:dyDescent="0.2">
      <c r="B35" s="18" t="s">
        <v>3</v>
      </c>
      <c r="C35" s="18" t="s">
        <v>18</v>
      </c>
      <c r="D35" s="26">
        <v>505610</v>
      </c>
      <c r="E35" s="26">
        <v>499506</v>
      </c>
      <c r="F35" s="26">
        <f>E35/'2021'!$O$1</f>
        <v>66295.839139956195</v>
      </c>
    </row>
    <row r="36" spans="2:18" ht="12.9" customHeight="1" x14ac:dyDescent="0.2">
      <c r="B36" s="18" t="s">
        <v>4</v>
      </c>
      <c r="C36" s="18" t="s">
        <v>19</v>
      </c>
      <c r="D36" s="26">
        <v>65858600</v>
      </c>
      <c r="E36" s="26">
        <v>1390112</v>
      </c>
      <c r="F36" s="26">
        <f>E36/'2021'!$O$1</f>
        <v>184499.56865087265</v>
      </c>
    </row>
    <row r="37" spans="2:18" ht="12.9" customHeight="1" x14ac:dyDescent="0.2">
      <c r="B37" s="18" t="s">
        <v>5</v>
      </c>
      <c r="C37" s="18" t="s">
        <v>20</v>
      </c>
      <c r="D37" s="26">
        <v>684000</v>
      </c>
      <c r="E37" s="26">
        <v>39728</v>
      </c>
      <c r="F37" s="26">
        <f>E37/'2021'!$O$1</f>
        <v>5272.8117326962638</v>
      </c>
    </row>
    <row r="38" spans="2:18" ht="12.9" customHeight="1" x14ac:dyDescent="0.2">
      <c r="B38" s="18" t="s">
        <v>6</v>
      </c>
      <c r="C38" s="18" t="s">
        <v>21</v>
      </c>
      <c r="D38" s="26">
        <v>288000</v>
      </c>
      <c r="E38" s="26">
        <v>206428</v>
      </c>
      <c r="F38" s="26">
        <f>E38/'2021'!$O$1</f>
        <v>27397.703895414426</v>
      </c>
    </row>
    <row r="39" spans="2:18" ht="12.9" customHeight="1" x14ac:dyDescent="0.2">
      <c r="B39" s="18" t="s">
        <v>30</v>
      </c>
      <c r="C39" s="18" t="s">
        <v>31</v>
      </c>
      <c r="D39" s="26">
        <v>148480</v>
      </c>
      <c r="E39" s="26">
        <v>13091</v>
      </c>
      <c r="F39" s="26">
        <f>E39/'2021'!$O$1</f>
        <v>1737.4742849558695</v>
      </c>
    </row>
    <row r="40" spans="2:18" ht="12.9" customHeight="1" x14ac:dyDescent="0.2">
      <c r="B40" s="18" t="s">
        <v>7</v>
      </c>
      <c r="C40" s="18" t="s">
        <v>22</v>
      </c>
      <c r="D40" s="26">
        <v>1360520</v>
      </c>
      <c r="E40" s="26">
        <v>984483</v>
      </c>
      <c r="F40" s="26">
        <f>E40/'2021'!$O$1</f>
        <v>130663.3485964563</v>
      </c>
    </row>
    <row r="41" spans="2:18" ht="12.9" customHeight="1" x14ac:dyDescent="0.2">
      <c r="B41" s="18" t="s">
        <v>8</v>
      </c>
      <c r="C41" s="18" t="s">
        <v>23</v>
      </c>
      <c r="D41" s="26">
        <v>1377725</v>
      </c>
      <c r="E41" s="26">
        <v>9438916</v>
      </c>
      <c r="F41" s="26">
        <f>E41/'2021'!$O$1</f>
        <v>1252759.4399097485</v>
      </c>
    </row>
    <row r="42" spans="2:18" ht="12.9" customHeight="1" x14ac:dyDescent="0.2">
      <c r="B42" s="18" t="s">
        <v>9</v>
      </c>
      <c r="C42" s="18" t="s">
        <v>24</v>
      </c>
      <c r="D42" s="26">
        <v>542832</v>
      </c>
      <c r="E42" s="26">
        <v>4692096</v>
      </c>
      <c r="F42" s="26">
        <f>E42/'2021'!$O$1</f>
        <v>622748.15847103321</v>
      </c>
    </row>
    <row r="43" spans="2:18" ht="12.9" customHeight="1" x14ac:dyDescent="0.2">
      <c r="B43" s="18" t="s">
        <v>10</v>
      </c>
      <c r="C43" s="18" t="s">
        <v>25</v>
      </c>
      <c r="D43" s="26">
        <v>2377973</v>
      </c>
      <c r="E43" s="26">
        <v>15029465</v>
      </c>
      <c r="F43" s="26">
        <f>E43/'2021'!$O$1</f>
        <v>1994752.8037693277</v>
      </c>
    </row>
    <row r="44" spans="2:18" ht="12.9" customHeight="1" x14ac:dyDescent="0.2">
      <c r="B44" s="18" t="s">
        <v>11</v>
      </c>
      <c r="C44" s="18" t="s">
        <v>26</v>
      </c>
      <c r="D44" s="26">
        <v>3747650</v>
      </c>
      <c r="E44" s="26">
        <v>246397</v>
      </c>
      <c r="F44" s="26">
        <f>E44/'2021'!$O$1</f>
        <v>32702.501824938612</v>
      </c>
    </row>
    <row r="45" spans="2:18" ht="12.9" customHeight="1" x14ac:dyDescent="0.2">
      <c r="B45" s="18" t="s">
        <v>32</v>
      </c>
      <c r="C45" s="18" t="s">
        <v>33</v>
      </c>
      <c r="D45" s="26">
        <v>12274</v>
      </c>
      <c r="E45" s="26">
        <v>18954</v>
      </c>
      <c r="F45" s="26">
        <f>E45/'2021'!$O$1</f>
        <v>2515.6281106908223</v>
      </c>
    </row>
    <row r="46" spans="2:18" ht="12.9" customHeight="1" x14ac:dyDescent="0.2">
      <c r="B46" s="12" t="s">
        <v>34</v>
      </c>
      <c r="C46" s="12" t="s">
        <v>35</v>
      </c>
      <c r="D46" s="26">
        <v>3436</v>
      </c>
      <c r="E46" s="26">
        <v>13414</v>
      </c>
      <c r="F46" s="26">
        <f>E46/'2021'!$O$1</f>
        <v>1780.3437520737939</v>
      </c>
    </row>
    <row r="47" spans="2:18" ht="12.9" customHeight="1" x14ac:dyDescent="0.2">
      <c r="B47" s="18" t="s">
        <v>12</v>
      </c>
      <c r="C47" s="18" t="s">
        <v>27</v>
      </c>
      <c r="D47" s="26">
        <v>2741236</v>
      </c>
      <c r="E47" s="26">
        <v>10647545</v>
      </c>
      <c r="F47" s="26">
        <f>E47/'2021'!$O$1</f>
        <v>1413172.0751211094</v>
      </c>
    </row>
    <row r="48" spans="2:18" ht="12.9" customHeight="1" x14ac:dyDescent="0.2">
      <c r="B48" s="18" t="s">
        <v>13</v>
      </c>
      <c r="C48" s="18" t="s">
        <v>28</v>
      </c>
      <c r="D48" s="26">
        <v>104929828</v>
      </c>
      <c r="E48" s="26">
        <v>787828084</v>
      </c>
      <c r="F48" s="26">
        <f>E48/'2021'!$O$1</f>
        <v>104562755.85639392</v>
      </c>
    </row>
    <row r="49" spans="2:6" ht="12.9" customHeight="1" x14ac:dyDescent="0.2">
      <c r="B49" s="18" t="s">
        <v>14</v>
      </c>
      <c r="C49" s="18" t="s">
        <v>29</v>
      </c>
      <c r="D49" s="26">
        <v>1068740</v>
      </c>
      <c r="E49" s="26">
        <v>1676413</v>
      </c>
      <c r="F49" s="26">
        <f>E49/'2021'!$O$1</f>
        <v>222498.2414227885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836370634</v>
      </c>
      <c r="F50" s="8">
        <f>E50/'2021'!$O$1</f>
        <v>111005459.42000133</v>
      </c>
    </row>
    <row r="51" spans="2:6" ht="12.9" customHeight="1" x14ac:dyDescent="0.2">
      <c r="B51" s="9" t="s">
        <v>125</v>
      </c>
      <c r="C51" s="2"/>
      <c r="D51" s="10"/>
      <c r="E51" s="3">
        <f>+E50/1000000</f>
        <v>836.370634</v>
      </c>
      <c r="F51" s="3">
        <f>E51/'2021'!$O$1</f>
        <v>111.00545942000132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106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34" t="s">
        <v>54</v>
      </c>
      <c r="C56" s="34"/>
      <c r="D56" s="34" t="s">
        <v>69</v>
      </c>
      <c r="E56" s="34"/>
      <c r="F56" s="34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E72/'2021'!$O$1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107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33"/>
      <c r="C79" s="33"/>
      <c r="D79" s="33"/>
      <c r="E79" s="33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1735.1187279999999</v>
      </c>
      <c r="F81" s="6">
        <f>E81/'2021'!$O$1</f>
        <v>230.28983051297362</v>
      </c>
    </row>
    <row r="82" spans="2:6" ht="12.9" customHeight="1" x14ac:dyDescent="0.2">
      <c r="B82" s="15" t="s">
        <v>61</v>
      </c>
      <c r="C82" s="5"/>
      <c r="D82" s="5"/>
      <c r="E82" s="11">
        <f>+E51</f>
        <v>836.370634</v>
      </c>
      <c r="F82" s="11">
        <f>E82/'2021'!$O$1</f>
        <v>111.00545942000132</v>
      </c>
    </row>
    <row r="85" spans="2:6" ht="12.9" customHeight="1" x14ac:dyDescent="0.2">
      <c r="B85" s="35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3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108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34" t="s">
        <v>54</v>
      </c>
      <c r="C4" s="34"/>
      <c r="D4" s="34" t="s">
        <v>63</v>
      </c>
      <c r="E4" s="34"/>
      <c r="F4" s="34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26">
        <v>1608012</v>
      </c>
      <c r="E6" s="26">
        <v>7621450</v>
      </c>
      <c r="F6" s="26">
        <f>E6/'2021'!$O$1</f>
        <v>1011540.2481916517</v>
      </c>
    </row>
    <row r="7" spans="2:6" ht="12.9" customHeight="1" x14ac:dyDescent="0.2">
      <c r="B7" s="18" t="s">
        <v>1</v>
      </c>
      <c r="C7" s="18" t="s">
        <v>16</v>
      </c>
      <c r="D7" s="26">
        <v>2234895</v>
      </c>
      <c r="E7" s="26">
        <v>11377195</v>
      </c>
      <c r="F7" s="26">
        <f>E7/'2021'!$O$1</f>
        <v>1510013.2722808414</v>
      </c>
    </row>
    <row r="8" spans="2:6" ht="12.9" customHeight="1" x14ac:dyDescent="0.2">
      <c r="B8" s="18" t="s">
        <v>2</v>
      </c>
      <c r="C8" s="18" t="s">
        <v>17</v>
      </c>
      <c r="D8" s="26">
        <v>5056710</v>
      </c>
      <c r="E8" s="26">
        <v>1408408</v>
      </c>
      <c r="F8" s="26">
        <f>E8/'2021'!$O$1</f>
        <v>186927.86515362663</v>
      </c>
    </row>
    <row r="9" spans="2:6" ht="12.9" customHeight="1" x14ac:dyDescent="0.2">
      <c r="B9" s="18" t="s">
        <v>3</v>
      </c>
      <c r="C9" s="18" t="s">
        <v>18</v>
      </c>
      <c r="D9" s="26">
        <v>1792620</v>
      </c>
      <c r="E9" s="26">
        <v>1755857</v>
      </c>
      <c r="F9" s="26">
        <f>E9/'2021'!$O$1</f>
        <v>233042.27221448004</v>
      </c>
    </row>
    <row r="10" spans="2:6" ht="12.9" customHeight="1" x14ac:dyDescent="0.2">
      <c r="B10" s="18" t="s">
        <v>4</v>
      </c>
      <c r="C10" s="18" t="s">
        <v>19</v>
      </c>
      <c r="D10" s="26">
        <v>95109786</v>
      </c>
      <c r="E10" s="26">
        <v>1878789</v>
      </c>
      <c r="F10" s="26">
        <f>E10/'2021'!$O$1</f>
        <v>249358.15249850685</v>
      </c>
    </row>
    <row r="11" spans="2:6" ht="12.9" customHeight="1" x14ac:dyDescent="0.2">
      <c r="B11" s="18" t="s">
        <v>5</v>
      </c>
      <c r="C11" s="18" t="s">
        <v>20</v>
      </c>
      <c r="D11" s="26">
        <v>1095600</v>
      </c>
      <c r="E11" s="26">
        <v>57958</v>
      </c>
      <c r="F11" s="26">
        <f>E11/'2021'!$O$1</f>
        <v>7692.348530094896</v>
      </c>
    </row>
    <row r="12" spans="2:6" ht="12.9" customHeight="1" x14ac:dyDescent="0.2">
      <c r="B12" s="18" t="s">
        <v>6</v>
      </c>
      <c r="C12" s="18" t="s">
        <v>21</v>
      </c>
      <c r="D12" s="26">
        <v>1860890</v>
      </c>
      <c r="E12" s="26">
        <v>1382139</v>
      </c>
      <c r="F12" s="26">
        <f>E12/'2021'!$O$1</f>
        <v>183441.36969938283</v>
      </c>
    </row>
    <row r="13" spans="2:6" ht="12.9" customHeight="1" x14ac:dyDescent="0.2">
      <c r="B13" s="18" t="s">
        <v>30</v>
      </c>
      <c r="C13" s="18" t="s">
        <v>31</v>
      </c>
      <c r="D13" s="26">
        <v>192810</v>
      </c>
      <c r="E13" s="26">
        <v>15274</v>
      </c>
      <c r="F13" s="26">
        <f>E13/'2021'!$O$1</f>
        <v>2027.2081757249982</v>
      </c>
    </row>
    <row r="14" spans="2:6" ht="12.9" customHeight="1" x14ac:dyDescent="0.2">
      <c r="B14" s="18" t="s">
        <v>7</v>
      </c>
      <c r="C14" s="18" t="s">
        <v>22</v>
      </c>
      <c r="D14" s="26">
        <v>8608150</v>
      </c>
      <c r="E14" s="26">
        <v>6271598</v>
      </c>
      <c r="F14" s="26">
        <f>E14/'2021'!$O$1</f>
        <v>832384.09980755183</v>
      </c>
    </row>
    <row r="15" spans="2:6" ht="12.9" customHeight="1" x14ac:dyDescent="0.2">
      <c r="B15" s="18" t="s">
        <v>8</v>
      </c>
      <c r="C15" s="18" t="s">
        <v>23</v>
      </c>
      <c r="D15" s="26">
        <v>11764530</v>
      </c>
      <c r="E15" s="26">
        <v>80999112</v>
      </c>
      <c r="F15" s="26">
        <f>E15/'2021'!$O$1</f>
        <v>10750429.623730838</v>
      </c>
    </row>
    <row r="16" spans="2:6" ht="12.9" customHeight="1" x14ac:dyDescent="0.2">
      <c r="B16" s="18" t="s">
        <v>9</v>
      </c>
      <c r="C16" s="18" t="s">
        <v>24</v>
      </c>
      <c r="D16" s="26">
        <v>1763880</v>
      </c>
      <c r="E16" s="26">
        <v>15217774</v>
      </c>
      <c r="F16" s="26">
        <f>E16/'2021'!$O$1</f>
        <v>2019745.7030990776</v>
      </c>
    </row>
    <row r="17" spans="2:18" ht="12.9" customHeight="1" x14ac:dyDescent="0.2">
      <c r="B17" s="18" t="s">
        <v>10</v>
      </c>
      <c r="C17" s="18" t="s">
        <v>25</v>
      </c>
      <c r="D17" s="26">
        <v>18940980</v>
      </c>
      <c r="E17" s="26">
        <v>120478773</v>
      </c>
      <c r="F17" s="26">
        <f>E17/'2021'!$O$1</f>
        <v>15990281.106908221</v>
      </c>
    </row>
    <row r="18" spans="2:18" ht="12.9" customHeight="1" x14ac:dyDescent="0.2">
      <c r="B18" s="18" t="s">
        <v>11</v>
      </c>
      <c r="C18" s="18" t="s">
        <v>26</v>
      </c>
      <c r="D18" s="26">
        <v>2819870</v>
      </c>
      <c r="E18" s="26">
        <v>165619</v>
      </c>
      <c r="F18" s="26">
        <f>E18/'2021'!$O$1</f>
        <v>21981.418806821952</v>
      </c>
    </row>
    <row r="19" spans="2:18" ht="12.9" customHeight="1" x14ac:dyDescent="0.2">
      <c r="B19" s="18" t="s">
        <v>32</v>
      </c>
      <c r="C19" s="18" t="s">
        <v>33</v>
      </c>
      <c r="D19" s="26">
        <v>11297</v>
      </c>
      <c r="E19" s="26">
        <v>14529</v>
      </c>
      <c r="F19" s="26">
        <f>E19/'2021'!$O$1</f>
        <v>1928.3296834561017</v>
      </c>
    </row>
    <row r="20" spans="2:18" ht="12.9" customHeight="1" x14ac:dyDescent="0.2">
      <c r="B20" s="18" t="s">
        <v>34</v>
      </c>
      <c r="C20" s="18" t="s">
        <v>35</v>
      </c>
      <c r="D20" s="26">
        <v>6032</v>
      </c>
      <c r="E20" s="26">
        <v>20252</v>
      </c>
      <c r="F20" s="26">
        <f>E20/'2021'!$O$1</f>
        <v>2687.9023160130068</v>
      </c>
    </row>
    <row r="21" spans="2:18" ht="12.9" customHeight="1" x14ac:dyDescent="0.2">
      <c r="B21" s="18" t="s">
        <v>12</v>
      </c>
      <c r="C21" s="18" t="s">
        <v>27</v>
      </c>
      <c r="D21" s="26">
        <v>2209921</v>
      </c>
      <c r="E21" s="26">
        <v>8281227</v>
      </c>
      <c r="F21" s="26">
        <f>E21/'2021'!$O$1</f>
        <v>1099107.7045590284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125158090</v>
      </c>
      <c r="E22" s="26">
        <v>924594493</v>
      </c>
      <c r="F22" s="26">
        <f>E22/'2021'!$O$1</f>
        <v>122714777.7556573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1218868</v>
      </c>
      <c r="E23" s="26">
        <v>1954143</v>
      </c>
      <c r="F23" s="26">
        <f>E23/'2021'!$O$1</f>
        <v>259359.34700378258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1183494590</v>
      </c>
      <c r="F24" s="8">
        <f>E24/'2021'!$O$1</f>
        <v>157076725.7283164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1183.49459</v>
      </c>
      <c r="F25" s="3">
        <f>E25/'2021'!$O$1</f>
        <v>157.0767257283164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109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34" t="s">
        <v>54</v>
      </c>
      <c r="C30" s="34"/>
      <c r="D30" s="34" t="s">
        <v>68</v>
      </c>
      <c r="E30" s="34"/>
      <c r="F30" s="34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65370</v>
      </c>
      <c r="E32" s="26">
        <v>308557</v>
      </c>
      <c r="F32" s="26">
        <f>E32/'2021'!$O$1</f>
        <v>40952.551595991768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178245</v>
      </c>
      <c r="E33" s="26">
        <v>913623</v>
      </c>
      <c r="F33" s="26">
        <f>E33/'2021'!$O$1</f>
        <v>121258.61039219589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1988260</v>
      </c>
      <c r="E34" s="26">
        <v>565605</v>
      </c>
      <c r="F34" s="26">
        <f>E34/'2021'!$O$1</f>
        <v>75068.684053354562</v>
      </c>
    </row>
    <row r="35" spans="2:18" ht="12.9" customHeight="1" x14ac:dyDescent="0.2">
      <c r="B35" s="18" t="s">
        <v>3</v>
      </c>
      <c r="C35" s="18" t="s">
        <v>18</v>
      </c>
      <c r="D35" s="26">
        <v>307510</v>
      </c>
      <c r="E35" s="26">
        <v>308743</v>
      </c>
      <c r="F35" s="26">
        <f>E35/'2021'!$O$1</f>
        <v>40977.238038356889</v>
      </c>
    </row>
    <row r="36" spans="2:18" ht="12.9" customHeight="1" x14ac:dyDescent="0.2">
      <c r="B36" s="18" t="s">
        <v>4</v>
      </c>
      <c r="C36" s="18" t="s">
        <v>19</v>
      </c>
      <c r="D36" s="26">
        <v>57956066</v>
      </c>
      <c r="E36" s="26">
        <v>1203154</v>
      </c>
      <c r="F36" s="26">
        <f>E36/'2021'!$O$1</f>
        <v>159685.97783529098</v>
      </c>
    </row>
    <row r="37" spans="2:18" ht="12.9" customHeight="1" x14ac:dyDescent="0.2">
      <c r="B37" s="18" t="s">
        <v>5</v>
      </c>
      <c r="C37" s="18" t="s">
        <v>20</v>
      </c>
      <c r="D37" s="26">
        <v>93600</v>
      </c>
      <c r="E37" s="26">
        <v>5409</v>
      </c>
      <c r="F37" s="26">
        <f>E37/'2021'!$O$1</f>
        <v>717.89767071471226</v>
      </c>
    </row>
    <row r="38" spans="2:18" ht="12.9" customHeight="1" x14ac:dyDescent="0.2">
      <c r="B38" s="18" t="s">
        <v>6</v>
      </c>
      <c r="C38" s="18" t="s">
        <v>21</v>
      </c>
      <c r="D38" s="26">
        <v>306550</v>
      </c>
      <c r="E38" s="26">
        <v>229757</v>
      </c>
      <c r="F38" s="26">
        <f>E38/'2021'!$O$1</f>
        <v>30493.994292919237</v>
      </c>
    </row>
    <row r="39" spans="2:18" ht="12.9" customHeight="1" x14ac:dyDescent="0.2">
      <c r="B39" s="18" t="s">
        <v>30</v>
      </c>
      <c r="C39" s="18" t="s">
        <v>31</v>
      </c>
      <c r="D39" s="26">
        <v>107300</v>
      </c>
      <c r="E39" s="26">
        <v>9845</v>
      </c>
      <c r="F39" s="26">
        <f>E39/'2021'!$O$1</f>
        <v>1306.6560488419934</v>
      </c>
    </row>
    <row r="40" spans="2:18" ht="12.9" customHeight="1" x14ac:dyDescent="0.2">
      <c r="B40" s="18" t="s">
        <v>7</v>
      </c>
      <c r="C40" s="18" t="s">
        <v>22</v>
      </c>
      <c r="D40" s="26">
        <v>671250</v>
      </c>
      <c r="E40" s="26">
        <v>509602</v>
      </c>
      <c r="F40" s="26">
        <f>E40/'2021'!$O$1</f>
        <v>67635.808613710265</v>
      </c>
    </row>
    <row r="41" spans="2:18" ht="12.9" customHeight="1" x14ac:dyDescent="0.2">
      <c r="B41" s="18" t="s">
        <v>8</v>
      </c>
      <c r="C41" s="18" t="s">
        <v>23</v>
      </c>
      <c r="D41" s="26">
        <v>1298690</v>
      </c>
      <c r="E41" s="26">
        <v>9040079</v>
      </c>
      <c r="F41" s="26">
        <f>E41/'2021'!$O$1</f>
        <v>1199824.6731700841</v>
      </c>
    </row>
    <row r="42" spans="2:18" ht="12.9" customHeight="1" x14ac:dyDescent="0.2">
      <c r="B42" s="18" t="s">
        <v>9</v>
      </c>
      <c r="C42" s="18" t="s">
        <v>24</v>
      </c>
      <c r="D42" s="26">
        <v>332031</v>
      </c>
      <c r="E42" s="26">
        <v>2927331</v>
      </c>
      <c r="F42" s="26">
        <f>E42/'2021'!$O$1</f>
        <v>388523.59147919569</v>
      </c>
    </row>
    <row r="43" spans="2:18" ht="12.9" customHeight="1" x14ac:dyDescent="0.2">
      <c r="B43" s="18" t="s">
        <v>10</v>
      </c>
      <c r="C43" s="18" t="s">
        <v>25</v>
      </c>
      <c r="D43" s="26">
        <v>2018956</v>
      </c>
      <c r="E43" s="26">
        <v>13010674</v>
      </c>
      <c r="F43" s="26">
        <f>E43/'2021'!$O$1</f>
        <v>1726813.1926471563</v>
      </c>
    </row>
    <row r="44" spans="2:18" ht="12.9" customHeight="1" x14ac:dyDescent="0.2">
      <c r="B44" s="18" t="s">
        <v>11</v>
      </c>
      <c r="C44" s="18" t="s">
        <v>26</v>
      </c>
      <c r="D44" s="26">
        <v>2787330</v>
      </c>
      <c r="E44" s="26">
        <v>184991</v>
      </c>
      <c r="F44" s="26">
        <f>E44/'2021'!$O$1</f>
        <v>24552.525051430086</v>
      </c>
    </row>
    <row r="45" spans="2:18" ht="12.9" customHeight="1" x14ac:dyDescent="0.2">
      <c r="B45" s="18" t="s">
        <v>32</v>
      </c>
      <c r="C45" s="18" t="s">
        <v>33</v>
      </c>
      <c r="D45" s="26">
        <v>3085</v>
      </c>
      <c r="E45" s="26">
        <v>4766</v>
      </c>
      <c r="F45" s="26">
        <f>E45/'2021'!$O$1</f>
        <v>632.55690490410768</v>
      </c>
    </row>
    <row r="46" spans="2:18" ht="12.9" customHeight="1" x14ac:dyDescent="0.2">
      <c r="B46" s="12" t="s">
        <v>34</v>
      </c>
      <c r="C46" s="12" t="s">
        <v>35</v>
      </c>
      <c r="D46" s="26">
        <v>497</v>
      </c>
      <c r="E46" s="26">
        <v>1946</v>
      </c>
      <c r="F46" s="26">
        <f>E46/'2021'!$O$1</f>
        <v>258.27858517486226</v>
      </c>
    </row>
    <row r="47" spans="2:18" ht="12.9" customHeight="1" x14ac:dyDescent="0.2">
      <c r="B47" s="18" t="s">
        <v>12</v>
      </c>
      <c r="C47" s="18" t="s">
        <v>27</v>
      </c>
      <c r="D47" s="26">
        <v>2178154</v>
      </c>
      <c r="E47" s="26">
        <v>8522592</v>
      </c>
      <c r="F47" s="26">
        <f>E47/'2021'!$O$1</f>
        <v>1131142.3452120246</v>
      </c>
    </row>
    <row r="48" spans="2:18" ht="12.9" customHeight="1" x14ac:dyDescent="0.2">
      <c r="B48" s="18" t="s">
        <v>13</v>
      </c>
      <c r="C48" s="18" t="s">
        <v>28</v>
      </c>
      <c r="D48" s="26">
        <v>76170363</v>
      </c>
      <c r="E48" s="26">
        <v>573725679</v>
      </c>
      <c r="F48" s="26">
        <f>E48/'2021'!$O$1</f>
        <v>76146483.376468241</v>
      </c>
    </row>
    <row r="49" spans="2:6" ht="12.9" customHeight="1" x14ac:dyDescent="0.2">
      <c r="B49" s="18" t="s">
        <v>14</v>
      </c>
      <c r="C49" s="18" t="s">
        <v>29</v>
      </c>
      <c r="D49" s="26">
        <v>342615</v>
      </c>
      <c r="E49" s="26">
        <v>552030</v>
      </c>
      <c r="F49" s="26">
        <f>E49/'2021'!$O$1</f>
        <v>73266.971929126012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612024383</v>
      </c>
      <c r="F50" s="8">
        <f>E50/'2021'!$O$1</f>
        <v>81229594.929988712</v>
      </c>
    </row>
    <row r="51" spans="2:6" ht="12.9" customHeight="1" x14ac:dyDescent="0.2">
      <c r="B51" s="9" t="s">
        <v>125</v>
      </c>
      <c r="C51" s="2"/>
      <c r="D51" s="10"/>
      <c r="E51" s="3">
        <f>+E50/1000000</f>
        <v>612.02438299999994</v>
      </c>
      <c r="F51" s="3">
        <f>E51/'2021'!$O$1</f>
        <v>81.229594929988707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110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34" t="s">
        <v>54</v>
      </c>
      <c r="C56" s="34"/>
      <c r="D56" s="34" t="s">
        <v>69</v>
      </c>
      <c r="E56" s="34"/>
      <c r="F56" s="34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E72/'2021'!$O$1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111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33"/>
      <c r="C79" s="33"/>
      <c r="D79" s="33"/>
      <c r="E79" s="33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1183.49459</v>
      </c>
      <c r="F81" s="6">
        <f>E81/'2021'!$O$1</f>
        <v>157.0767257283164</v>
      </c>
    </row>
    <row r="82" spans="2:6" ht="12.9" customHeight="1" x14ac:dyDescent="0.2">
      <c r="B82" s="15" t="s">
        <v>61</v>
      </c>
      <c r="C82" s="5"/>
      <c r="D82" s="5"/>
      <c r="E82" s="11">
        <f>+E51</f>
        <v>612.02438299999994</v>
      </c>
      <c r="F82" s="11">
        <f>E82/'2021'!$O$1</f>
        <v>81.229594929988707</v>
      </c>
    </row>
    <row r="85" spans="2:6" ht="12.9" customHeight="1" x14ac:dyDescent="0.2">
      <c r="B85" s="35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112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34" t="s">
        <v>54</v>
      </c>
      <c r="C4" s="34"/>
      <c r="D4" s="34" t="s">
        <v>63</v>
      </c>
      <c r="E4" s="34"/>
      <c r="F4" s="34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26">
        <v>687366</v>
      </c>
      <c r="E6" s="26">
        <v>3238407</v>
      </c>
      <c r="F6" s="26">
        <f>E6/'2021'!$O$1</f>
        <v>429810.47182958387</v>
      </c>
    </row>
    <row r="7" spans="2:6" ht="12.9" customHeight="1" x14ac:dyDescent="0.2">
      <c r="B7" s="18" t="s">
        <v>1</v>
      </c>
      <c r="C7" s="18" t="s">
        <v>16</v>
      </c>
      <c r="D7" s="26">
        <v>1266770</v>
      </c>
      <c r="E7" s="26">
        <v>6499814</v>
      </c>
      <c r="F7" s="26">
        <f>E7/'2021'!$O$1</f>
        <v>862673.56825270422</v>
      </c>
    </row>
    <row r="8" spans="2:6" ht="12.9" customHeight="1" x14ac:dyDescent="0.2">
      <c r="B8" s="18" t="s">
        <v>2</v>
      </c>
      <c r="C8" s="18" t="s">
        <v>17</v>
      </c>
      <c r="D8" s="26">
        <v>3498040</v>
      </c>
      <c r="E8" s="26">
        <v>1003657</v>
      </c>
      <c r="F8" s="26">
        <f>E8/'2021'!$O$1</f>
        <v>133208.17572499832</v>
      </c>
    </row>
    <row r="9" spans="2:6" ht="12.9" customHeight="1" x14ac:dyDescent="0.2">
      <c r="B9" s="18" t="s">
        <v>3</v>
      </c>
      <c r="C9" s="18" t="s">
        <v>18</v>
      </c>
      <c r="D9" s="26">
        <v>1013520</v>
      </c>
      <c r="E9" s="26">
        <v>998221</v>
      </c>
      <c r="F9" s="26">
        <f>E9/'2021'!$O$1</f>
        <v>132486.69453845642</v>
      </c>
    </row>
    <row r="10" spans="2:6" ht="12.9" customHeight="1" x14ac:dyDescent="0.2">
      <c r="B10" s="18" t="s">
        <v>4</v>
      </c>
      <c r="C10" s="18" t="s">
        <v>19</v>
      </c>
      <c r="D10" s="26">
        <v>76557346</v>
      </c>
      <c r="E10" s="26">
        <v>1505195</v>
      </c>
      <c r="F10" s="26">
        <f>E10/'2021'!$O$1</f>
        <v>199773.70761165305</v>
      </c>
    </row>
    <row r="11" spans="2:6" ht="12.9" customHeight="1" x14ac:dyDescent="0.2">
      <c r="B11" s="18" t="s">
        <v>5</v>
      </c>
      <c r="C11" s="18" t="s">
        <v>20</v>
      </c>
      <c r="D11" s="26">
        <v>484397</v>
      </c>
      <c r="E11" s="26">
        <v>26122</v>
      </c>
      <c r="F11" s="26">
        <f>E11/'2021'!$O$1</f>
        <v>3466.9852014068615</v>
      </c>
    </row>
    <row r="12" spans="2:6" ht="12.9" customHeight="1" x14ac:dyDescent="0.2">
      <c r="B12" s="18" t="s">
        <v>6</v>
      </c>
      <c r="C12" s="18" t="s">
        <v>21</v>
      </c>
      <c r="D12" s="26">
        <v>1047600</v>
      </c>
      <c r="E12" s="26">
        <v>770847</v>
      </c>
      <c r="F12" s="26">
        <f>E12/'2021'!$O$1</f>
        <v>102308.97869798924</v>
      </c>
    </row>
    <row r="13" spans="2:6" ht="12.9" customHeight="1" x14ac:dyDescent="0.2">
      <c r="B13" s="18" t="s">
        <v>30</v>
      </c>
      <c r="C13" s="18" t="s">
        <v>31</v>
      </c>
      <c r="D13" s="26">
        <v>186700</v>
      </c>
      <c r="E13" s="26">
        <v>14660</v>
      </c>
      <c r="F13" s="26">
        <f>E13/'2021'!$O$1</f>
        <v>1945.7163713584177</v>
      </c>
    </row>
    <row r="14" spans="2:6" ht="12.9" customHeight="1" x14ac:dyDescent="0.2">
      <c r="B14" s="18" t="s">
        <v>7</v>
      </c>
      <c r="C14" s="18" t="s">
        <v>22</v>
      </c>
      <c r="D14" s="26">
        <v>3209200</v>
      </c>
      <c r="E14" s="26">
        <v>2341556</v>
      </c>
      <c r="F14" s="26">
        <f>E14/'2021'!$O$1</f>
        <v>310777.88838011812</v>
      </c>
    </row>
    <row r="15" spans="2:6" ht="12.9" customHeight="1" x14ac:dyDescent="0.2">
      <c r="B15" s="18" t="s">
        <v>8</v>
      </c>
      <c r="C15" s="18" t="s">
        <v>23</v>
      </c>
      <c r="D15" s="26">
        <v>9664541</v>
      </c>
      <c r="E15" s="26">
        <v>67896710</v>
      </c>
      <c r="F15" s="26">
        <f>E15/'2021'!$O$1</f>
        <v>9011442.0333134253</v>
      </c>
    </row>
    <row r="16" spans="2:6" ht="12.9" customHeight="1" x14ac:dyDescent="0.2">
      <c r="B16" s="18" t="s">
        <v>9</v>
      </c>
      <c r="C16" s="18" t="s">
        <v>24</v>
      </c>
      <c r="D16" s="26">
        <v>832761</v>
      </c>
      <c r="E16" s="26">
        <v>7237046</v>
      </c>
      <c r="F16" s="26">
        <f>E16/'2021'!$O$1</f>
        <v>960521.06974583573</v>
      </c>
    </row>
    <row r="17" spans="2:18" ht="12.9" customHeight="1" x14ac:dyDescent="0.2">
      <c r="B17" s="18" t="s">
        <v>10</v>
      </c>
      <c r="C17" s="18" t="s">
        <v>25</v>
      </c>
      <c r="D17" s="26">
        <v>18695613</v>
      </c>
      <c r="E17" s="26">
        <v>121581499</v>
      </c>
      <c r="F17" s="26">
        <f>E17/'2021'!$O$1</f>
        <v>16136637.998540048</v>
      </c>
    </row>
    <row r="18" spans="2:18" ht="12.9" customHeight="1" x14ac:dyDescent="0.2">
      <c r="B18" s="18" t="s">
        <v>11</v>
      </c>
      <c r="C18" s="18" t="s">
        <v>26</v>
      </c>
      <c r="D18" s="26">
        <v>2637755</v>
      </c>
      <c r="E18" s="26">
        <v>151290</v>
      </c>
      <c r="F18" s="26">
        <f>E18/'2021'!$O$1</f>
        <v>20079.633685048775</v>
      </c>
    </row>
    <row r="19" spans="2:18" ht="12.9" customHeight="1" x14ac:dyDescent="0.2">
      <c r="B19" s="18" t="s">
        <v>32</v>
      </c>
      <c r="C19" s="18" t="s">
        <v>33</v>
      </c>
      <c r="D19" s="26">
        <v>12546</v>
      </c>
      <c r="E19" s="26">
        <v>16144</v>
      </c>
      <c r="F19" s="26">
        <f>E19/'2021'!$O$1</f>
        <v>2142.6770190457228</v>
      </c>
    </row>
    <row r="20" spans="2:18" ht="12.9" customHeight="1" x14ac:dyDescent="0.2">
      <c r="B20" s="18" t="s">
        <v>34</v>
      </c>
      <c r="C20" s="18" t="s">
        <v>35</v>
      </c>
      <c r="D20" s="26">
        <v>3156</v>
      </c>
      <c r="E20" s="26">
        <v>10449</v>
      </c>
      <c r="F20" s="26">
        <f>E20/'2021'!$O$1</f>
        <v>1386.8206251244276</v>
      </c>
    </row>
    <row r="21" spans="2:18" ht="12.9" customHeight="1" x14ac:dyDescent="0.2">
      <c r="B21" s="18" t="s">
        <v>12</v>
      </c>
      <c r="C21" s="18" t="s">
        <v>27</v>
      </c>
      <c r="D21" s="26">
        <v>1890603</v>
      </c>
      <c r="E21" s="26">
        <v>7102576</v>
      </c>
      <c r="F21" s="26">
        <f>E21/'2021'!$O$1</f>
        <v>942673.83369832102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114586127</v>
      </c>
      <c r="E22" s="26">
        <v>851383015</v>
      </c>
      <c r="F22" s="26">
        <f>E22/'2021'!$O$1</f>
        <v>112997944.78731169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623700</v>
      </c>
      <c r="E23" s="26">
        <v>968893</v>
      </c>
      <c r="F23" s="26">
        <f>E23/'2021'!$O$1</f>
        <v>128594.20001327228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1072746101</v>
      </c>
      <c r="F24" s="8">
        <f>E24/'2021'!$O$1</f>
        <v>142377875.24056008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1072.746101</v>
      </c>
      <c r="F25" s="3">
        <f>E25/'2021'!$O$1</f>
        <v>142.37787524056009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113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34" t="s">
        <v>54</v>
      </c>
      <c r="C30" s="34"/>
      <c r="D30" s="34" t="s">
        <v>68</v>
      </c>
      <c r="E30" s="34"/>
      <c r="F30" s="34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79890</v>
      </c>
      <c r="E32" s="26">
        <v>378494</v>
      </c>
      <c r="F32" s="26">
        <f>E32/'2021'!$O$1</f>
        <v>50234.786648085472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157905</v>
      </c>
      <c r="E33" s="26">
        <v>816349</v>
      </c>
      <c r="F33" s="26">
        <f>E33/'2021'!$O$1</f>
        <v>108348.13192647156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1190320</v>
      </c>
      <c r="E34" s="26">
        <v>345300</v>
      </c>
      <c r="F34" s="26">
        <f>E34/'2021'!$O$1</f>
        <v>45829.185745570372</v>
      </c>
    </row>
    <row r="35" spans="2:18" ht="12.9" customHeight="1" x14ac:dyDescent="0.2">
      <c r="B35" s="18" t="s">
        <v>3</v>
      </c>
      <c r="C35" s="18" t="s">
        <v>18</v>
      </c>
      <c r="D35" s="26">
        <v>379420</v>
      </c>
      <c r="E35" s="26">
        <v>376479</v>
      </c>
      <c r="F35" s="26">
        <f>E35/'2021'!$O$1</f>
        <v>49967.350189129997</v>
      </c>
    </row>
    <row r="36" spans="2:18" ht="12.9" customHeight="1" x14ac:dyDescent="0.2">
      <c r="B36" s="18" t="s">
        <v>4</v>
      </c>
      <c r="C36" s="18" t="s">
        <v>19</v>
      </c>
      <c r="D36" s="26">
        <v>61768676</v>
      </c>
      <c r="E36" s="26">
        <v>1262846</v>
      </c>
      <c r="F36" s="26">
        <f>E36/'2021'!$O$1</f>
        <v>167608.46771517684</v>
      </c>
    </row>
    <row r="37" spans="2:18" ht="12.9" customHeight="1" x14ac:dyDescent="0.2">
      <c r="B37" s="18" t="s">
        <v>5</v>
      </c>
      <c r="C37" s="18" t="s">
        <v>20</v>
      </c>
      <c r="D37" s="26">
        <v>6400</v>
      </c>
      <c r="E37" s="26">
        <v>374</v>
      </c>
      <c r="F37" s="26">
        <f>E37/'2021'!$O$1</f>
        <v>49.638330347070138</v>
      </c>
    </row>
    <row r="38" spans="2:18" ht="12.9" customHeight="1" x14ac:dyDescent="0.2">
      <c r="B38" s="18" t="s">
        <v>6</v>
      </c>
      <c r="C38" s="18" t="s">
        <v>21</v>
      </c>
      <c r="D38" s="26">
        <v>286200</v>
      </c>
      <c r="E38" s="26">
        <v>211578</v>
      </c>
      <c r="F38" s="26">
        <f>E38/'2021'!$O$1</f>
        <v>28081.226358749751</v>
      </c>
    </row>
    <row r="39" spans="2:18" ht="12.9" customHeight="1" x14ac:dyDescent="0.2">
      <c r="B39" s="18" t="s">
        <v>30</v>
      </c>
      <c r="C39" s="18" t="s">
        <v>31</v>
      </c>
      <c r="D39" s="26">
        <v>58350</v>
      </c>
      <c r="E39" s="26">
        <v>5602</v>
      </c>
      <c r="F39" s="26">
        <f>E39/'2021'!$O$1</f>
        <v>743.51317273873508</v>
      </c>
    </row>
    <row r="40" spans="2:18" ht="12.9" customHeight="1" x14ac:dyDescent="0.2">
      <c r="B40" s="18" t="s">
        <v>7</v>
      </c>
      <c r="C40" s="18" t="s">
        <v>22</v>
      </c>
      <c r="D40" s="26">
        <v>943280</v>
      </c>
      <c r="E40" s="26">
        <v>692841</v>
      </c>
      <c r="F40" s="26">
        <f>E40/'2021'!$O$1</f>
        <v>91955.803304797926</v>
      </c>
    </row>
    <row r="41" spans="2:18" ht="12.9" customHeight="1" x14ac:dyDescent="0.2">
      <c r="B41" s="18" t="s">
        <v>8</v>
      </c>
      <c r="C41" s="18" t="s">
        <v>23</v>
      </c>
      <c r="D41" s="26">
        <v>1403825</v>
      </c>
      <c r="E41" s="26">
        <v>9921025</v>
      </c>
      <c r="F41" s="26">
        <f>E41/'2021'!$O$1</f>
        <v>1316746.3003517154</v>
      </c>
    </row>
    <row r="42" spans="2:18" ht="12.9" customHeight="1" x14ac:dyDescent="0.2">
      <c r="B42" s="18" t="s">
        <v>9</v>
      </c>
      <c r="C42" s="18" t="s">
        <v>24</v>
      </c>
      <c r="D42" s="26">
        <v>216560</v>
      </c>
      <c r="E42" s="26">
        <v>1914819</v>
      </c>
      <c r="F42" s="26">
        <f>E42/'2021'!$O$1</f>
        <v>254140.15528568582</v>
      </c>
    </row>
    <row r="43" spans="2:18" ht="12.9" customHeight="1" x14ac:dyDescent="0.2">
      <c r="B43" s="18" t="s">
        <v>10</v>
      </c>
      <c r="C43" s="18" t="s">
        <v>25</v>
      </c>
      <c r="D43" s="26">
        <v>1492169</v>
      </c>
      <c r="E43" s="26">
        <v>9814197</v>
      </c>
      <c r="F43" s="26">
        <f>E43/'2021'!$O$1</f>
        <v>1302567.7881743978</v>
      </c>
    </row>
    <row r="44" spans="2:18" ht="12.9" customHeight="1" x14ac:dyDescent="0.2">
      <c r="B44" s="18" t="s">
        <v>11</v>
      </c>
      <c r="C44" s="18" t="s">
        <v>26</v>
      </c>
      <c r="D44" s="26">
        <v>2210505</v>
      </c>
      <c r="E44" s="26">
        <v>147541</v>
      </c>
      <c r="F44" s="26">
        <f>E44/'2021'!$O$1</f>
        <v>19582.05587630234</v>
      </c>
    </row>
    <row r="45" spans="2:18" ht="12.9" customHeight="1" x14ac:dyDescent="0.2">
      <c r="B45" s="18" t="s">
        <v>32</v>
      </c>
      <c r="C45" s="18" t="s">
        <v>33</v>
      </c>
      <c r="D45" s="26">
        <v>1372</v>
      </c>
      <c r="E45" s="26">
        <v>2123</v>
      </c>
      <c r="F45" s="26">
        <f>E45/'2021'!$O$1</f>
        <v>281.7705222642511</v>
      </c>
    </row>
    <row r="46" spans="2:18" ht="12.9" customHeight="1" x14ac:dyDescent="0.2">
      <c r="B46" s="12" t="s">
        <v>34</v>
      </c>
      <c r="C46" s="12" t="s">
        <v>35</v>
      </c>
      <c r="D46" s="26">
        <v>2302</v>
      </c>
      <c r="E46" s="26">
        <v>9016</v>
      </c>
      <c r="F46" s="26">
        <f>E46/'2021'!$O$1</f>
        <v>1196.6288406662684</v>
      </c>
    </row>
    <row r="47" spans="2:18" ht="12.9" customHeight="1" x14ac:dyDescent="0.2">
      <c r="B47" s="18" t="s">
        <v>12</v>
      </c>
      <c r="C47" s="18" t="s">
        <v>27</v>
      </c>
      <c r="D47" s="26">
        <v>1622841</v>
      </c>
      <c r="E47" s="26">
        <v>6352180</v>
      </c>
      <c r="F47" s="26">
        <f>E47/'2021'!$O$1</f>
        <v>843079.16915521922</v>
      </c>
    </row>
    <row r="48" spans="2:18" ht="12.9" customHeight="1" x14ac:dyDescent="0.2">
      <c r="B48" s="18" t="s">
        <v>13</v>
      </c>
      <c r="C48" s="18" t="s">
        <v>28</v>
      </c>
      <c r="D48" s="26">
        <v>66243339</v>
      </c>
      <c r="E48" s="26">
        <v>499550622</v>
      </c>
      <c r="F48" s="26">
        <f>E48/'2021'!$O$1</f>
        <v>66301761.497113273</v>
      </c>
    </row>
    <row r="49" spans="2:6" ht="12.9" customHeight="1" x14ac:dyDescent="0.2">
      <c r="B49" s="18" t="s">
        <v>14</v>
      </c>
      <c r="C49" s="18" t="s">
        <v>29</v>
      </c>
      <c r="D49" s="26">
        <v>278240</v>
      </c>
      <c r="E49" s="26">
        <v>448632</v>
      </c>
      <c r="F49" s="26">
        <f>E49/'2021'!$O$1</f>
        <v>59543.698984670511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532250018</v>
      </c>
      <c r="F50" s="8">
        <f>E50/'2021'!$O$1</f>
        <v>70641717.167695269</v>
      </c>
    </row>
    <row r="51" spans="2:6" ht="12.9" customHeight="1" x14ac:dyDescent="0.2">
      <c r="B51" s="9" t="s">
        <v>125</v>
      </c>
      <c r="C51" s="2"/>
      <c r="D51" s="10"/>
      <c r="E51" s="3">
        <f>+E50/1000000</f>
        <v>532.25001799999995</v>
      </c>
      <c r="F51" s="3">
        <f>E51/'2021'!$O$1</f>
        <v>70.641717167695262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114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34" t="s">
        <v>54</v>
      </c>
      <c r="C56" s="34"/>
      <c r="D56" s="34" t="s">
        <v>69</v>
      </c>
      <c r="E56" s="34"/>
      <c r="F56" s="34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E72/'2021'!$O$1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115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33"/>
      <c r="C79" s="33"/>
      <c r="D79" s="33"/>
      <c r="E79" s="33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1072.746101</v>
      </c>
      <c r="F81" s="6">
        <f>E81/'2021'!$O$1</f>
        <v>142.37787524056009</v>
      </c>
    </row>
    <row r="82" spans="2:6" ht="12.9" customHeight="1" x14ac:dyDescent="0.2">
      <c r="B82" s="15" t="s">
        <v>61</v>
      </c>
      <c r="C82" s="5"/>
      <c r="D82" s="5"/>
      <c r="E82" s="11">
        <f>+E51</f>
        <v>532.25001799999995</v>
      </c>
      <c r="F82" s="11">
        <f>E82/'2021'!$O$1</f>
        <v>70.641717167695262</v>
      </c>
    </row>
    <row r="85" spans="2:6" ht="12.9" customHeight="1" x14ac:dyDescent="0.2">
      <c r="B85" s="35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116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34" t="s">
        <v>54</v>
      </c>
      <c r="C4" s="34"/>
      <c r="D4" s="34" t="s">
        <v>63</v>
      </c>
      <c r="E4" s="34"/>
      <c r="F4" s="34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26">
        <v>768854</v>
      </c>
      <c r="E6" s="26">
        <v>3558218</v>
      </c>
      <c r="F6" s="26">
        <f>E6/'2021'!$O$1</f>
        <v>472256.68591147388</v>
      </c>
    </row>
    <row r="7" spans="2:6" ht="12.9" customHeight="1" x14ac:dyDescent="0.2">
      <c r="B7" s="18" t="s">
        <v>1</v>
      </c>
      <c r="C7" s="18" t="s">
        <v>16</v>
      </c>
      <c r="D7" s="26">
        <v>1258670</v>
      </c>
      <c r="E7" s="26">
        <v>6324514</v>
      </c>
      <c r="F7" s="26">
        <f>E7/'2021'!$O$1</f>
        <v>839407.25993762026</v>
      </c>
    </row>
    <row r="8" spans="2:6" ht="12.9" customHeight="1" x14ac:dyDescent="0.2">
      <c r="B8" s="18" t="s">
        <v>2</v>
      </c>
      <c r="C8" s="18" t="s">
        <v>17</v>
      </c>
      <c r="D8" s="26">
        <v>9462050</v>
      </c>
      <c r="E8" s="26">
        <v>2674556</v>
      </c>
      <c r="F8" s="26">
        <f>E8/'2021'!$O$1</f>
        <v>354974.58358218858</v>
      </c>
    </row>
    <row r="9" spans="2:6" ht="12.9" customHeight="1" x14ac:dyDescent="0.2">
      <c r="B9" s="18" t="s">
        <v>3</v>
      </c>
      <c r="C9" s="18" t="s">
        <v>18</v>
      </c>
      <c r="D9" s="26">
        <v>2122262</v>
      </c>
      <c r="E9" s="26">
        <v>2073517</v>
      </c>
      <c r="F9" s="26">
        <f>E9/'2021'!$O$1</f>
        <v>275202.99953547015</v>
      </c>
    </row>
    <row r="10" spans="2:6" ht="12.9" customHeight="1" x14ac:dyDescent="0.2">
      <c r="B10" s="18" t="s">
        <v>4</v>
      </c>
      <c r="C10" s="18" t="s">
        <v>19</v>
      </c>
      <c r="D10" s="26">
        <v>107292153</v>
      </c>
      <c r="E10" s="26">
        <v>2121711</v>
      </c>
      <c r="F10" s="26">
        <f>E10/'2021'!$O$1</f>
        <v>281599.44256420463</v>
      </c>
    </row>
    <row r="11" spans="2:6" ht="12.9" customHeight="1" x14ac:dyDescent="0.2">
      <c r="B11" s="18" t="s">
        <v>5</v>
      </c>
      <c r="C11" s="18" t="s">
        <v>20</v>
      </c>
      <c r="D11" s="26">
        <v>696000</v>
      </c>
      <c r="E11" s="26">
        <v>38571</v>
      </c>
      <c r="F11" s="26">
        <f>E11/'2021'!$O$1</f>
        <v>5119.2514433605411</v>
      </c>
    </row>
    <row r="12" spans="2:6" ht="12.9" customHeight="1" x14ac:dyDescent="0.2">
      <c r="B12" s="18" t="s">
        <v>6</v>
      </c>
      <c r="C12" s="18" t="s">
        <v>21</v>
      </c>
      <c r="D12" s="26">
        <v>1785350</v>
      </c>
      <c r="E12" s="26">
        <v>1279800</v>
      </c>
      <c r="F12" s="26">
        <f>E12/'2021'!$O$1</f>
        <v>169858.6502090384</v>
      </c>
    </row>
    <row r="13" spans="2:6" ht="12.9" customHeight="1" x14ac:dyDescent="0.2">
      <c r="B13" s="18" t="s">
        <v>30</v>
      </c>
      <c r="C13" s="18" t="s">
        <v>31</v>
      </c>
      <c r="D13" s="26">
        <v>169750</v>
      </c>
      <c r="E13" s="26">
        <v>12961</v>
      </c>
      <c r="F13" s="26">
        <f>E13/'2021'!$O$1</f>
        <v>1720.2203198619682</v>
      </c>
    </row>
    <row r="14" spans="2:6" ht="12.9" customHeight="1" x14ac:dyDescent="0.2">
      <c r="B14" s="18" t="s">
        <v>7</v>
      </c>
      <c r="C14" s="18" t="s">
        <v>22</v>
      </c>
      <c r="D14" s="26">
        <v>4583310</v>
      </c>
      <c r="E14" s="26">
        <v>3234743</v>
      </c>
      <c r="F14" s="26">
        <f>E14/'2021'!$O$1</f>
        <v>429324.17545955267</v>
      </c>
    </row>
    <row r="15" spans="2:6" ht="12.9" customHeight="1" x14ac:dyDescent="0.2">
      <c r="B15" s="18" t="s">
        <v>8</v>
      </c>
      <c r="C15" s="18" t="s">
        <v>23</v>
      </c>
      <c r="D15" s="26">
        <v>10911139</v>
      </c>
      <c r="E15" s="26">
        <v>77035319</v>
      </c>
      <c r="F15" s="26">
        <f>E15/'2021'!$O$1</f>
        <v>10224343.884796603</v>
      </c>
    </row>
    <row r="16" spans="2:6" ht="12.9" customHeight="1" x14ac:dyDescent="0.2">
      <c r="B16" s="18" t="s">
        <v>9</v>
      </c>
      <c r="C16" s="18" t="s">
        <v>24</v>
      </c>
      <c r="D16" s="26">
        <v>1130658</v>
      </c>
      <c r="E16" s="26">
        <v>9779312</v>
      </c>
      <c r="F16" s="26">
        <f>E16/'2021'!$O$1</f>
        <v>1297937.7530028534</v>
      </c>
    </row>
    <row r="17" spans="2:18" ht="12.9" customHeight="1" x14ac:dyDescent="0.2">
      <c r="B17" s="18" t="s">
        <v>10</v>
      </c>
      <c r="C17" s="18" t="s">
        <v>25</v>
      </c>
      <c r="D17" s="26">
        <v>18767339</v>
      </c>
      <c r="E17" s="26">
        <v>122404334</v>
      </c>
      <c r="F17" s="26">
        <f>E17/'2021'!$O$1</f>
        <v>16245846.970601898</v>
      </c>
    </row>
    <row r="18" spans="2:18" ht="12.9" customHeight="1" x14ac:dyDescent="0.2">
      <c r="B18" s="18" t="s">
        <v>11</v>
      </c>
      <c r="C18" s="18" t="s">
        <v>26</v>
      </c>
      <c r="D18" s="26">
        <v>4152850</v>
      </c>
      <c r="E18" s="26">
        <v>250159</v>
      </c>
      <c r="F18" s="26">
        <f>E18/'2021'!$O$1</f>
        <v>33201.805030194439</v>
      </c>
    </row>
    <row r="19" spans="2:18" ht="12.9" customHeight="1" x14ac:dyDescent="0.2">
      <c r="B19" s="18" t="s">
        <v>32</v>
      </c>
      <c r="C19" s="18" t="s">
        <v>33</v>
      </c>
      <c r="D19" s="26">
        <v>6865</v>
      </c>
      <c r="E19" s="26">
        <v>8842</v>
      </c>
      <c r="F19" s="26">
        <f>E19/'2021'!$O$1</f>
        <v>1173.5350720021236</v>
      </c>
    </row>
    <row r="20" spans="2:18" ht="12.9" customHeight="1" x14ac:dyDescent="0.2">
      <c r="B20" s="18" t="s">
        <v>34</v>
      </c>
      <c r="C20" s="18" t="s">
        <v>35</v>
      </c>
      <c r="D20" s="26">
        <v>1395</v>
      </c>
      <c r="E20" s="26">
        <v>4622</v>
      </c>
      <c r="F20" s="26">
        <f>E20/'2021'!$O$1</f>
        <v>613.44482049240162</v>
      </c>
    </row>
    <row r="21" spans="2:18" ht="12.9" customHeight="1" x14ac:dyDescent="0.2">
      <c r="B21" s="18" t="s">
        <v>12</v>
      </c>
      <c r="C21" s="18" t="s">
        <v>27</v>
      </c>
      <c r="D21" s="26">
        <v>2981704</v>
      </c>
      <c r="E21" s="26">
        <v>11197938</v>
      </c>
      <c r="F21" s="26">
        <f>E21/'2021'!$O$1</f>
        <v>1486221.7798128608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200775327</v>
      </c>
      <c r="E22" s="26">
        <v>1491318331</v>
      </c>
      <c r="F22" s="26">
        <f>E22/'2021'!$O$1</f>
        <v>197931957.13053286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3344040</v>
      </c>
      <c r="E23" s="26">
        <v>5266346</v>
      </c>
      <c r="F23" s="26">
        <f>E23/'2021'!$O$1</f>
        <v>698964.23120313219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1738583794</v>
      </c>
      <c r="F24" s="8">
        <f>E24/'2021'!$O$1</f>
        <v>230749723.80383569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1738.5837939999999</v>
      </c>
      <c r="F25" s="3">
        <f>E25/'2021'!$O$1</f>
        <v>230.74972380383565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117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34" t="s">
        <v>54</v>
      </c>
      <c r="C30" s="34"/>
      <c r="D30" s="34" t="s">
        <v>68</v>
      </c>
      <c r="E30" s="34"/>
      <c r="F30" s="34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125255</v>
      </c>
      <c r="E32" s="26">
        <v>608805</v>
      </c>
      <c r="F32" s="26">
        <f>E32/'2021'!$O$1</f>
        <v>80802.309376866411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165335</v>
      </c>
      <c r="E33" s="26">
        <v>851867</v>
      </c>
      <c r="F33" s="26">
        <f>E33/'2021'!$O$1</f>
        <v>113062.18063574225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1295300</v>
      </c>
      <c r="E34" s="26">
        <v>375257</v>
      </c>
      <c r="F34" s="26">
        <f>E34/'2021'!$O$1</f>
        <v>49805.162917247326</v>
      </c>
    </row>
    <row r="35" spans="2:18" ht="12.9" customHeight="1" x14ac:dyDescent="0.2">
      <c r="B35" s="18" t="s">
        <v>3</v>
      </c>
      <c r="C35" s="18" t="s">
        <v>18</v>
      </c>
      <c r="D35" s="26">
        <v>489710</v>
      </c>
      <c r="E35" s="26">
        <v>485207</v>
      </c>
      <c r="F35" s="26">
        <f>E35/'2021'!$O$1</f>
        <v>64398.03570243546</v>
      </c>
    </row>
    <row r="36" spans="2:18" ht="12.9" customHeight="1" x14ac:dyDescent="0.2">
      <c r="B36" s="18" t="s">
        <v>4</v>
      </c>
      <c r="C36" s="18" t="s">
        <v>19</v>
      </c>
      <c r="D36" s="26">
        <v>75136793</v>
      </c>
      <c r="E36" s="26">
        <v>1551902</v>
      </c>
      <c r="F36" s="26">
        <f>E36/'2021'!$O$1</f>
        <v>205972.79182427499</v>
      </c>
    </row>
    <row r="37" spans="2:18" ht="12.9" customHeight="1" x14ac:dyDescent="0.2">
      <c r="B37" s="18" t="s">
        <v>5</v>
      </c>
      <c r="C37" s="18" t="s">
        <v>20</v>
      </c>
      <c r="D37" s="26">
        <v>25000</v>
      </c>
      <c r="E37" s="26">
        <v>1512</v>
      </c>
      <c r="F37" s="26">
        <f>E37/'2021'!$O$1</f>
        <v>200.67688632291458</v>
      </c>
    </row>
    <row r="38" spans="2:18" ht="12.9" customHeight="1" x14ac:dyDescent="0.2">
      <c r="B38" s="18" t="s">
        <v>6</v>
      </c>
      <c r="C38" s="18" t="s">
        <v>21</v>
      </c>
      <c r="D38" s="26">
        <v>235050</v>
      </c>
      <c r="E38" s="26">
        <v>172829</v>
      </c>
      <c r="F38" s="26">
        <f>E38/'2021'!$O$1</f>
        <v>22938.350255491405</v>
      </c>
    </row>
    <row r="39" spans="2:18" ht="12.9" customHeight="1" x14ac:dyDescent="0.2">
      <c r="B39" s="18" t="s">
        <v>30</v>
      </c>
      <c r="C39" s="18" t="s">
        <v>31</v>
      </c>
      <c r="D39" s="26">
        <v>371810</v>
      </c>
      <c r="E39" s="26">
        <v>33917</v>
      </c>
      <c r="F39" s="26">
        <f>E39/'2021'!$O$1</f>
        <v>4501.559492998872</v>
      </c>
    </row>
    <row r="40" spans="2:18" ht="12.9" customHeight="1" x14ac:dyDescent="0.2">
      <c r="B40" s="18" t="s">
        <v>7</v>
      </c>
      <c r="C40" s="18" t="s">
        <v>22</v>
      </c>
      <c r="D40" s="26">
        <v>834550</v>
      </c>
      <c r="E40" s="26">
        <v>605518</v>
      </c>
      <c r="F40" s="26">
        <f>E40/'2021'!$O$1</f>
        <v>80366.049505607531</v>
      </c>
    </row>
    <row r="41" spans="2:18" ht="12.9" customHeight="1" x14ac:dyDescent="0.2">
      <c r="B41" s="18" t="s">
        <v>8</v>
      </c>
      <c r="C41" s="18" t="s">
        <v>23</v>
      </c>
      <c r="D41" s="26">
        <v>1413330</v>
      </c>
      <c r="E41" s="26">
        <v>10151451</v>
      </c>
      <c r="F41" s="26">
        <f>E41/'2021'!$O$1</f>
        <v>1347329.0862034641</v>
      </c>
    </row>
    <row r="42" spans="2:18" ht="12.9" customHeight="1" x14ac:dyDescent="0.2">
      <c r="B42" s="18" t="s">
        <v>9</v>
      </c>
      <c r="C42" s="18" t="s">
        <v>24</v>
      </c>
      <c r="D42" s="26">
        <v>199946</v>
      </c>
      <c r="E42" s="26">
        <v>1765844</v>
      </c>
      <c r="F42" s="26">
        <f>E42/'2021'!$O$1</f>
        <v>234367.77490211691</v>
      </c>
    </row>
    <row r="43" spans="2:18" ht="12.9" customHeight="1" x14ac:dyDescent="0.2">
      <c r="B43" s="18" t="s">
        <v>10</v>
      </c>
      <c r="C43" s="18" t="s">
        <v>25</v>
      </c>
      <c r="D43" s="26">
        <v>1759918</v>
      </c>
      <c r="E43" s="26">
        <v>11692596</v>
      </c>
      <c r="F43" s="26">
        <f>E43/'2021'!$O$1</f>
        <v>1551874.1787776228</v>
      </c>
    </row>
    <row r="44" spans="2:18" ht="12.9" customHeight="1" x14ac:dyDescent="0.2">
      <c r="B44" s="18" t="s">
        <v>11</v>
      </c>
      <c r="C44" s="18" t="s">
        <v>26</v>
      </c>
      <c r="D44" s="26">
        <v>5558440</v>
      </c>
      <c r="E44" s="26">
        <v>373105</v>
      </c>
      <c r="F44" s="26">
        <f>E44/'2021'!$O$1</f>
        <v>49519.543433539053</v>
      </c>
    </row>
    <row r="45" spans="2:18" ht="12.9" customHeight="1" x14ac:dyDescent="0.2">
      <c r="B45" s="18" t="s">
        <v>32</v>
      </c>
      <c r="C45" s="18" t="s">
        <v>33</v>
      </c>
      <c r="D45" s="26">
        <v>45312</v>
      </c>
      <c r="E45" s="26">
        <v>67083</v>
      </c>
      <c r="F45" s="26">
        <f>E45/'2021'!$O$1</f>
        <v>8903.4441568783586</v>
      </c>
    </row>
    <row r="46" spans="2:18" ht="12.9" customHeight="1" x14ac:dyDescent="0.2">
      <c r="B46" s="12" t="s">
        <v>34</v>
      </c>
      <c r="C46" s="12" t="s">
        <v>35</v>
      </c>
      <c r="D46" s="26">
        <v>2367</v>
      </c>
      <c r="E46" s="26">
        <v>9274</v>
      </c>
      <c r="F46" s="26">
        <f>E46/'2021'!$O$1</f>
        <v>1230.871325237242</v>
      </c>
    </row>
    <row r="47" spans="2:18" ht="12.9" customHeight="1" x14ac:dyDescent="0.2">
      <c r="B47" s="18" t="s">
        <v>12</v>
      </c>
      <c r="C47" s="18" t="s">
        <v>27</v>
      </c>
      <c r="D47" s="26">
        <v>2548122</v>
      </c>
      <c r="E47" s="26">
        <v>10000433</v>
      </c>
      <c r="F47" s="26">
        <f>E47/'2021'!$O$1</f>
        <v>1327285.5531223039</v>
      </c>
    </row>
    <row r="48" spans="2:18" ht="12.9" customHeight="1" x14ac:dyDescent="0.2">
      <c r="B48" s="18" t="s">
        <v>13</v>
      </c>
      <c r="C48" s="18" t="s">
        <v>28</v>
      </c>
      <c r="D48" s="26">
        <v>80936788</v>
      </c>
      <c r="E48" s="26">
        <v>610022898</v>
      </c>
      <c r="F48" s="26">
        <f>E48/'2021'!$O$1</f>
        <v>80963952.219788969</v>
      </c>
    </row>
    <row r="49" spans="2:6" ht="12.9" customHeight="1" x14ac:dyDescent="0.2">
      <c r="B49" s="18" t="s">
        <v>14</v>
      </c>
      <c r="C49" s="18" t="s">
        <v>29</v>
      </c>
      <c r="D49" s="26">
        <v>241360</v>
      </c>
      <c r="E49" s="26">
        <v>394799</v>
      </c>
      <c r="F49" s="26">
        <f>E49/'2021'!$O$1</f>
        <v>52398.832039285946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649164297</v>
      </c>
      <c r="F50" s="8">
        <f>E50/'2021'!$O$1</f>
        <v>86158908.620346397</v>
      </c>
    </row>
    <row r="51" spans="2:6" ht="12.9" customHeight="1" x14ac:dyDescent="0.2">
      <c r="B51" s="9" t="s">
        <v>125</v>
      </c>
      <c r="C51" s="2"/>
      <c r="D51" s="10"/>
      <c r="E51" s="3">
        <f>+E50/1000000</f>
        <v>649.16429700000003</v>
      </c>
      <c r="F51" s="3">
        <f>E51/'2021'!$O$1</f>
        <v>86.158908620346409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118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34" t="s">
        <v>54</v>
      </c>
      <c r="C56" s="34"/>
      <c r="D56" s="34" t="s">
        <v>69</v>
      </c>
      <c r="E56" s="34"/>
      <c r="F56" s="34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E72/'2021'!$O$1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119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33"/>
      <c r="C79" s="33"/>
      <c r="D79" s="33"/>
      <c r="E79" s="33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1738.5837939999999</v>
      </c>
      <c r="F81" s="6">
        <f>E81/'2021'!$O$1</f>
        <v>230.74972380383565</v>
      </c>
    </row>
    <row r="82" spans="2:6" ht="12.9" customHeight="1" x14ac:dyDescent="0.2">
      <c r="B82" s="15" t="s">
        <v>61</v>
      </c>
      <c r="C82" s="5"/>
      <c r="D82" s="5"/>
      <c r="E82" s="11">
        <f>+E51</f>
        <v>649.16429700000003</v>
      </c>
      <c r="F82" s="11">
        <f>E82/'2021'!$O$1</f>
        <v>86.158908620346409</v>
      </c>
    </row>
    <row r="85" spans="2:6" ht="12.9" customHeight="1" x14ac:dyDescent="0.2">
      <c r="B85" s="35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"/>
  <sheetViews>
    <sheetView showGridLines="0" tabSelected="1" zoomScale="85" zoomScaleNormal="85" workbookViewId="0"/>
  </sheetViews>
  <sheetFormatPr defaultColWidth="9.28515625" defaultRowHeight="12.9" customHeight="1" x14ac:dyDescent="0.2"/>
  <cols>
    <col min="1" max="1" width="2.85546875" style="35" customWidth="1"/>
    <col min="2" max="2" width="39" style="35" customWidth="1"/>
    <col min="3" max="14" width="16.140625" style="35" customWidth="1"/>
    <col min="15" max="15" width="19.42578125" style="35" customWidth="1"/>
    <col min="16" max="16" width="11.7109375" style="35" customWidth="1"/>
    <col min="17" max="16384" width="9.28515625" style="35"/>
  </cols>
  <sheetData>
    <row r="1" spans="2:15" ht="12.9" customHeight="1" x14ac:dyDescent="0.2">
      <c r="O1" s="58">
        <v>7.5345000000000004</v>
      </c>
    </row>
    <row r="2" spans="2:15" ht="12.9" customHeight="1" x14ac:dyDescent="0.3">
      <c r="B2" s="36" t="s">
        <v>120</v>
      </c>
    </row>
    <row r="3" spans="2:15" ht="12.9" customHeight="1" x14ac:dyDescent="0.25">
      <c r="B3" s="37" t="s">
        <v>36</v>
      </c>
    </row>
    <row r="5" spans="2:15" ht="12.9" customHeight="1" x14ac:dyDescent="0.2">
      <c r="B5" s="38"/>
      <c r="C5" s="38" t="s">
        <v>37</v>
      </c>
      <c r="D5" s="38" t="s">
        <v>38</v>
      </c>
      <c r="E5" s="38" t="s">
        <v>39</v>
      </c>
      <c r="F5" s="38" t="s">
        <v>40</v>
      </c>
      <c r="G5" s="38" t="s">
        <v>41</v>
      </c>
      <c r="H5" s="38" t="s">
        <v>42</v>
      </c>
      <c r="I5" s="38" t="s">
        <v>43</v>
      </c>
      <c r="J5" s="38" t="s">
        <v>44</v>
      </c>
      <c r="K5" s="38" t="s">
        <v>45</v>
      </c>
      <c r="L5" s="38" t="s">
        <v>46</v>
      </c>
      <c r="M5" s="38" t="s">
        <v>47</v>
      </c>
      <c r="N5" s="38" t="s">
        <v>48</v>
      </c>
    </row>
    <row r="6" spans="2:15" ht="12.9" customHeight="1" x14ac:dyDescent="0.2">
      <c r="B6" s="39" t="s">
        <v>49</v>
      </c>
      <c r="C6" s="40">
        <f>+'January 2021'!$E$24+'January 2021'!$E$71</f>
        <v>664769760</v>
      </c>
      <c r="D6" s="40">
        <f>+'February 2021'!$E$24+'February 2021'!$E$71</f>
        <v>751521200</v>
      </c>
      <c r="E6" s="40">
        <f>+'March 2021'!$E$24+'March 2021'!$E$71</f>
        <v>1055898276</v>
      </c>
      <c r="F6" s="40">
        <f>+'April 2021'!$E$24+'April 2021'!$E$71</f>
        <v>1020513501</v>
      </c>
      <c r="G6" s="40">
        <f>+'May 2021'!$E$24+'May 2021'!$E$71</f>
        <v>1232236651</v>
      </c>
      <c r="H6" s="40">
        <f>+'June 2021'!$E$24+'June 2021'!$E$71</f>
        <v>1686655339</v>
      </c>
      <c r="I6" s="40">
        <f>+'July 2021'!$E$24+'July 2021'!$E$71</f>
        <v>2754000360</v>
      </c>
      <c r="J6" s="40">
        <f>+'August 2021'!$E$24+'August 2021'!$E$71</f>
        <v>3156066953</v>
      </c>
      <c r="K6" s="40">
        <f>+'September 2021'!$E$24+'September 2021'!$E$71</f>
        <v>1735118728</v>
      </c>
      <c r="L6" s="40">
        <f>+'October 2021'!$E$24+'October 2021'!$E$71</f>
        <v>1183494590</v>
      </c>
      <c r="M6" s="40">
        <f>+'November 2021'!$E$24+'November 2021'!$E$71</f>
        <v>1072746101</v>
      </c>
      <c r="N6" s="40">
        <f>+'December 2021'!$E$24+'December 2021'!$E$71</f>
        <v>1738583794</v>
      </c>
    </row>
    <row r="7" spans="2:15" ht="12.9" customHeight="1" x14ac:dyDescent="0.2">
      <c r="B7" s="39" t="s">
        <v>50</v>
      </c>
      <c r="C7" s="40">
        <f>+'January 2021'!$E$50</f>
        <v>348171034</v>
      </c>
      <c r="D7" s="40">
        <f>+'February 2021'!$E$50</f>
        <v>344928997</v>
      </c>
      <c r="E7" s="40">
        <f>+'March 2021'!$E$50</f>
        <v>386485301</v>
      </c>
      <c r="F7" s="40">
        <f>+'April 2021'!$E$50</f>
        <v>392819589</v>
      </c>
      <c r="G7" s="40">
        <f>+'May 2021'!$E$50</f>
        <v>461787954</v>
      </c>
      <c r="H7" s="40">
        <f>+'June 2021'!$E$50</f>
        <v>540146321</v>
      </c>
      <c r="I7" s="40">
        <f>+'July 2021'!$E$50</f>
        <v>872731702</v>
      </c>
      <c r="J7" s="40">
        <f>+'August 2021'!$E$50</f>
        <v>1083812301</v>
      </c>
      <c r="K7" s="40">
        <f>+'September 2021'!$E$50</f>
        <v>836370634</v>
      </c>
      <c r="L7" s="40">
        <f>+'October 2021'!$E$50</f>
        <v>612024383</v>
      </c>
      <c r="M7" s="40">
        <f>+'November 2021'!$E$50</f>
        <v>532250018</v>
      </c>
      <c r="N7" s="40">
        <f>+'December 2021'!$E$50</f>
        <v>649164297</v>
      </c>
    </row>
    <row r="8" spans="2:15" ht="12.9" customHeight="1" x14ac:dyDescent="0.2">
      <c r="B8" s="41" t="s">
        <v>51</v>
      </c>
      <c r="C8" s="42">
        <f t="shared" ref="C8" si="0">SUM(C6:C7)</f>
        <v>1012940794</v>
      </c>
      <c r="D8" s="42">
        <f t="shared" ref="D8:N8" si="1">SUM(D6:D7)</f>
        <v>1096450197</v>
      </c>
      <c r="E8" s="42">
        <f t="shared" si="1"/>
        <v>1442383577</v>
      </c>
      <c r="F8" s="42">
        <f t="shared" si="1"/>
        <v>1413333090</v>
      </c>
      <c r="G8" s="42">
        <f t="shared" si="1"/>
        <v>1694024605</v>
      </c>
      <c r="H8" s="42">
        <f t="shared" si="1"/>
        <v>2226801660</v>
      </c>
      <c r="I8" s="42">
        <f t="shared" si="1"/>
        <v>3626732062</v>
      </c>
      <c r="J8" s="42">
        <f t="shared" si="1"/>
        <v>4239879254</v>
      </c>
      <c r="K8" s="42">
        <f t="shared" si="1"/>
        <v>2571489362</v>
      </c>
      <c r="L8" s="42">
        <f t="shared" si="1"/>
        <v>1795518973</v>
      </c>
      <c r="M8" s="42">
        <f t="shared" si="1"/>
        <v>1604996119</v>
      </c>
      <c r="N8" s="42">
        <f t="shared" si="1"/>
        <v>2387748091</v>
      </c>
    </row>
    <row r="9" spans="2:15" ht="12.9" customHeight="1" x14ac:dyDescent="0.2">
      <c r="B9" s="3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2:15" ht="12.9" customHeight="1" x14ac:dyDescent="0.2">
      <c r="B10" s="3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pans="2:15" ht="12.9" customHeight="1" x14ac:dyDescent="0.25">
      <c r="B11" s="37" t="s">
        <v>121</v>
      </c>
    </row>
    <row r="13" spans="2:15" ht="12.9" customHeight="1" x14ac:dyDescent="0.2">
      <c r="B13" s="38"/>
      <c r="C13" s="38" t="s">
        <v>37</v>
      </c>
      <c r="D13" s="38" t="s">
        <v>38</v>
      </c>
      <c r="E13" s="38" t="s">
        <v>39</v>
      </c>
      <c r="F13" s="38" t="s">
        <v>40</v>
      </c>
      <c r="G13" s="38" t="s">
        <v>41</v>
      </c>
      <c r="H13" s="38" t="s">
        <v>42</v>
      </c>
      <c r="I13" s="38" t="s">
        <v>43</v>
      </c>
      <c r="J13" s="38" t="s">
        <v>44</v>
      </c>
      <c r="K13" s="38" t="s">
        <v>45</v>
      </c>
      <c r="L13" s="38" t="s">
        <v>46</v>
      </c>
      <c r="M13" s="38" t="s">
        <v>47</v>
      </c>
      <c r="N13" s="38" t="s">
        <v>48</v>
      </c>
    </row>
    <row r="14" spans="2:15" ht="12.9" customHeight="1" x14ac:dyDescent="0.2">
      <c r="B14" s="39" t="s">
        <v>49</v>
      </c>
      <c r="C14" s="40">
        <f>C6/$O$1</f>
        <v>88230109.49631694</v>
      </c>
      <c r="D14" s="40">
        <f t="shared" ref="D14:N14" si="2">D6/$O$1</f>
        <v>99744004.247129858</v>
      </c>
      <c r="E14" s="40">
        <f t="shared" si="2"/>
        <v>140141784.59088194</v>
      </c>
      <c r="F14" s="40">
        <f t="shared" si="2"/>
        <v>135445417.87776229</v>
      </c>
      <c r="G14" s="40">
        <f t="shared" si="2"/>
        <v>163545908.95215341</v>
      </c>
      <c r="H14" s="40">
        <f t="shared" si="2"/>
        <v>223857633.41960314</v>
      </c>
      <c r="I14" s="40">
        <f t="shared" si="2"/>
        <v>365518662.15409118</v>
      </c>
      <c r="J14" s="40">
        <f t="shared" si="2"/>
        <v>418882069.54675156</v>
      </c>
      <c r="K14" s="40">
        <f t="shared" si="2"/>
        <v>230289830.51297364</v>
      </c>
      <c r="L14" s="40">
        <f t="shared" si="2"/>
        <v>157076725.7283164</v>
      </c>
      <c r="M14" s="40">
        <f t="shared" si="2"/>
        <v>142377875.24056008</v>
      </c>
      <c r="N14" s="40">
        <f t="shared" si="2"/>
        <v>230749723.80383569</v>
      </c>
    </row>
    <row r="15" spans="2:15" ht="12.9" customHeight="1" x14ac:dyDescent="0.2">
      <c r="B15" s="39" t="s">
        <v>50</v>
      </c>
      <c r="C15" s="40">
        <f t="shared" ref="C15:N16" si="3">C7/$O$1</f>
        <v>46210237.441104248</v>
      </c>
      <c r="D15" s="40">
        <f t="shared" si="3"/>
        <v>45779945.185480125</v>
      </c>
      <c r="E15" s="40">
        <f t="shared" si="3"/>
        <v>51295414.559692077</v>
      </c>
      <c r="F15" s="40">
        <f t="shared" si="3"/>
        <v>52136119.052359141</v>
      </c>
      <c r="G15" s="40">
        <f t="shared" si="3"/>
        <v>61289794.146924146</v>
      </c>
      <c r="H15" s="40">
        <f t="shared" si="3"/>
        <v>71689736.677948102</v>
      </c>
      <c r="I15" s="40">
        <f t="shared" si="3"/>
        <v>115831402.48191652</v>
      </c>
      <c r="J15" s="40">
        <f t="shared" si="3"/>
        <v>143846612.38303801</v>
      </c>
      <c r="K15" s="40">
        <f t="shared" si="3"/>
        <v>111005459.42000133</v>
      </c>
      <c r="L15" s="40">
        <f t="shared" si="3"/>
        <v>81229594.929988712</v>
      </c>
      <c r="M15" s="40">
        <f t="shared" si="3"/>
        <v>70641717.167695269</v>
      </c>
      <c r="N15" s="40">
        <f t="shared" si="3"/>
        <v>86158908.620346397</v>
      </c>
    </row>
    <row r="16" spans="2:15" ht="12.9" customHeight="1" x14ac:dyDescent="0.2">
      <c r="B16" s="41" t="s">
        <v>51</v>
      </c>
      <c r="C16" s="42">
        <f t="shared" si="3"/>
        <v>134440346.9374212</v>
      </c>
      <c r="D16" s="42">
        <f t="shared" si="3"/>
        <v>145523949.43260998</v>
      </c>
      <c r="E16" s="42">
        <f t="shared" si="3"/>
        <v>191437199.15057403</v>
      </c>
      <c r="F16" s="42">
        <f t="shared" si="3"/>
        <v>187581536.93012142</v>
      </c>
      <c r="G16" s="42">
        <f t="shared" si="3"/>
        <v>224835703.09907755</v>
      </c>
      <c r="H16" s="42">
        <f t="shared" si="3"/>
        <v>295547370.09755123</v>
      </c>
      <c r="I16" s="42">
        <f t="shared" si="3"/>
        <v>481350064.63600767</v>
      </c>
      <c r="J16" s="42">
        <f t="shared" si="3"/>
        <v>562728681.92978966</v>
      </c>
      <c r="K16" s="42">
        <f t="shared" si="3"/>
        <v>341295289.93297493</v>
      </c>
      <c r="L16" s="42">
        <f t="shared" si="3"/>
        <v>238306320.65830511</v>
      </c>
      <c r="M16" s="42">
        <f t="shared" si="3"/>
        <v>213019592.40825534</v>
      </c>
      <c r="N16" s="42">
        <f t="shared" si="3"/>
        <v>316908632.42418206</v>
      </c>
    </row>
    <row r="17" spans="2:16" ht="12.9" customHeight="1" x14ac:dyDescent="0.2">
      <c r="B17" s="39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2:16" ht="12.9" customHeight="1" x14ac:dyDescent="0.2">
      <c r="B18" s="39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spans="2:16" ht="12.9" customHeight="1" x14ac:dyDescent="0.25">
      <c r="B19" s="44" t="s">
        <v>52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</row>
    <row r="20" spans="2:16" ht="12.9" customHeight="1" x14ac:dyDescent="0.25">
      <c r="B20" s="37" t="s">
        <v>53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2:16" ht="12.9" customHeight="1" x14ac:dyDescent="0.2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 spans="2:16" ht="10.199999999999999" x14ac:dyDescent="0.2">
      <c r="B22" s="45" t="s">
        <v>54</v>
      </c>
      <c r="C22" s="38" t="s">
        <v>37</v>
      </c>
      <c r="D22" s="38" t="s">
        <v>38</v>
      </c>
      <c r="E22" s="38" t="s">
        <v>39</v>
      </c>
      <c r="F22" s="38" t="s">
        <v>40</v>
      </c>
      <c r="G22" s="38" t="s">
        <v>41</v>
      </c>
      <c r="H22" s="38" t="s">
        <v>42</v>
      </c>
      <c r="I22" s="38" t="s">
        <v>43</v>
      </c>
      <c r="J22" s="38" t="s">
        <v>44</v>
      </c>
      <c r="K22" s="38" t="s">
        <v>45</v>
      </c>
      <c r="L22" s="38" t="s">
        <v>46</v>
      </c>
      <c r="M22" s="38" t="s">
        <v>47</v>
      </c>
      <c r="N22" s="38" t="s">
        <v>48</v>
      </c>
      <c r="O22" s="46" t="s">
        <v>58</v>
      </c>
      <c r="P22" s="38" t="s">
        <v>71</v>
      </c>
    </row>
    <row r="23" spans="2:16" ht="12.9" customHeight="1" x14ac:dyDescent="0.2">
      <c r="B23" s="47" t="s">
        <v>15</v>
      </c>
      <c r="C23" s="40">
        <f>+'January 2021'!$E6+'January 2021'!$E32</f>
        <v>5562592</v>
      </c>
      <c r="D23" s="40">
        <f>+'February 2021'!$E6+'February 2021'!$E32</f>
        <v>6946016</v>
      </c>
      <c r="E23" s="40">
        <f>+'March 2021'!$E6+'March 2021'!$E32</f>
        <v>4288687</v>
      </c>
      <c r="F23" s="40">
        <f>+'April 2021'!$E6+'April 2021'!$E32</f>
        <v>4198020</v>
      </c>
      <c r="G23" s="40">
        <f>+'May 2021'!$E6+'May 2021'!$E32</f>
        <v>4102625</v>
      </c>
      <c r="H23" s="40">
        <f>+'June 2021'!$E6+'June 2021'!$E32</f>
        <v>4779902</v>
      </c>
      <c r="I23" s="40">
        <f>+'July 2021'!$E6+'July 2021'!$E32</f>
        <v>3769895</v>
      </c>
      <c r="J23" s="40">
        <f>+'August 2021'!$E6+'August 2021'!$E32</f>
        <v>2876140</v>
      </c>
      <c r="K23" s="40">
        <f>+'September 2021'!$E6+'September 2021'!$E32</f>
        <v>4381206</v>
      </c>
      <c r="L23" s="40">
        <f>+'October 2021'!$E6+'October 2021'!$E32</f>
        <v>7930007</v>
      </c>
      <c r="M23" s="40">
        <f>+'November 2021'!$E6+'November 2021'!$E32</f>
        <v>3616901</v>
      </c>
      <c r="N23" s="40">
        <f>+'December 2021'!$E6+'December 2021'!$E32</f>
        <v>4167023</v>
      </c>
      <c r="O23" s="40">
        <f t="shared" ref="O23:O40" si="4">SUM(C23:N23)</f>
        <v>56619014</v>
      </c>
      <c r="P23" s="40">
        <f>+(O23/O41)*100</f>
        <v>0.22546329486453498</v>
      </c>
    </row>
    <row r="24" spans="2:16" ht="12.9" customHeight="1" x14ac:dyDescent="0.2">
      <c r="B24" s="47" t="s">
        <v>16</v>
      </c>
      <c r="C24" s="40">
        <f>+'January 2021'!$E7+'January 2021'!$E33</f>
        <v>3361959</v>
      </c>
      <c r="D24" s="40">
        <f>+'February 2021'!$E7+'February 2021'!$E33</f>
        <v>3898336</v>
      </c>
      <c r="E24" s="40">
        <f>+'March 2021'!$E7+'March 2021'!$E33</f>
        <v>9071821</v>
      </c>
      <c r="F24" s="40">
        <f>+'April 2021'!$E7+'April 2021'!$E33</f>
        <v>5078610</v>
      </c>
      <c r="G24" s="40">
        <f>+'May 2021'!$E7+'May 2021'!$E33</f>
        <v>5789105</v>
      </c>
      <c r="H24" s="40">
        <f>+'June 2021'!$E7+'June 2021'!$E33</f>
        <v>6121508</v>
      </c>
      <c r="I24" s="40">
        <f>+'July 2021'!$E7+'July 2021'!$E33</f>
        <v>9870622</v>
      </c>
      <c r="J24" s="40">
        <f>+'August 2021'!$E7+'August 2021'!$E33</f>
        <v>17042165</v>
      </c>
      <c r="K24" s="40">
        <f>+'September 2021'!$E7+'September 2021'!$E33</f>
        <v>9759761</v>
      </c>
      <c r="L24" s="40">
        <f>+'October 2021'!$E7+'October 2021'!$E33</f>
        <v>12290818</v>
      </c>
      <c r="M24" s="40">
        <f>+'November 2021'!$E7+'November 2021'!$E33</f>
        <v>7316163</v>
      </c>
      <c r="N24" s="40">
        <f>+'December 2021'!$E7+'December 2021'!$E33</f>
        <v>7176381</v>
      </c>
      <c r="O24" s="40">
        <f t="shared" si="4"/>
        <v>96777249</v>
      </c>
      <c r="P24" s="40">
        <f>+(O24/O41)*100</f>
        <v>0.38537791257660409</v>
      </c>
    </row>
    <row r="25" spans="2:16" ht="12.9" customHeight="1" x14ac:dyDescent="0.2">
      <c r="B25" s="47" t="s">
        <v>17</v>
      </c>
      <c r="C25" s="40">
        <f>+'January 2021'!$E8+'January 2021'!$E34</f>
        <v>912272</v>
      </c>
      <c r="D25" s="40">
        <f>+'February 2021'!$E8+'February 2021'!$E34</f>
        <v>1853263</v>
      </c>
      <c r="E25" s="40">
        <f>+'March 2021'!$E8+'March 2021'!$E34</f>
        <v>1328396</v>
      </c>
      <c r="F25" s="40">
        <f>+'April 2021'!$E8+'April 2021'!$E34</f>
        <v>1550566</v>
      </c>
      <c r="G25" s="40">
        <f>+'May 2021'!$E8+'May 2021'!$E34</f>
        <v>1485695</v>
      </c>
      <c r="H25" s="40">
        <f>+'June 2021'!$E8+'June 2021'!$E34</f>
        <v>4657990</v>
      </c>
      <c r="I25" s="40">
        <f>+'July 2021'!$E8+'July 2021'!$E34</f>
        <v>12765561</v>
      </c>
      <c r="J25" s="40">
        <f>+'August 2021'!$E8+'August 2021'!$E34</f>
        <v>12256038</v>
      </c>
      <c r="K25" s="40">
        <f>+'September 2021'!$E8+'September 2021'!$E34</f>
        <v>6575498</v>
      </c>
      <c r="L25" s="40">
        <f>+'October 2021'!$E8+'October 2021'!$E34</f>
        <v>1974013</v>
      </c>
      <c r="M25" s="40">
        <f>+'November 2021'!$E8+'November 2021'!$E34</f>
        <v>1348957</v>
      </c>
      <c r="N25" s="40">
        <f>+'December 2021'!$E8+'December 2021'!$E34</f>
        <v>3049813</v>
      </c>
      <c r="O25" s="40">
        <f t="shared" si="4"/>
        <v>49758062</v>
      </c>
      <c r="P25" s="40">
        <f>+(O25/O41)*100</f>
        <v>0.19814221075262475</v>
      </c>
    </row>
    <row r="26" spans="2:16" ht="12.9" customHeight="1" x14ac:dyDescent="0.2">
      <c r="B26" s="47" t="s">
        <v>18</v>
      </c>
      <c r="C26" s="40">
        <f>+'January 2021'!$E9+'January 2021'!$E35</f>
        <v>3598801</v>
      </c>
      <c r="D26" s="40">
        <f>+'February 2021'!$E9+'February 2021'!$E35</f>
        <v>2079005</v>
      </c>
      <c r="E26" s="40">
        <f>+'March 2021'!$E9+'March 2021'!$E35</f>
        <v>2374135</v>
      </c>
      <c r="F26" s="40">
        <f>+'April 2021'!$E9+'April 2021'!$E35</f>
        <v>1353602</v>
      </c>
      <c r="G26" s="40">
        <f>+'May 2021'!$E9+'May 2021'!$E35</f>
        <v>1358659</v>
      </c>
      <c r="H26" s="40">
        <f>+'June 2021'!$E9+'June 2021'!$E35</f>
        <v>1970464</v>
      </c>
      <c r="I26" s="40">
        <f>+'July 2021'!$E9+'July 2021'!$E35</f>
        <v>8071301</v>
      </c>
      <c r="J26" s="40">
        <f>+'August 2021'!$E9+'August 2021'!$E35</f>
        <v>4271619</v>
      </c>
      <c r="K26" s="40">
        <f>+'September 2021'!$E9+'September 2021'!$E35</f>
        <v>2283651</v>
      </c>
      <c r="L26" s="40">
        <f>+'October 2021'!$E9+'October 2021'!$E35</f>
        <v>2064600</v>
      </c>
      <c r="M26" s="40">
        <f>+'November 2021'!$E9+'November 2021'!$E35</f>
        <v>1374700</v>
      </c>
      <c r="N26" s="40">
        <f>+'December 2021'!$E9+'December 2021'!$E35</f>
        <v>2558724</v>
      </c>
      <c r="O26" s="40">
        <f t="shared" si="4"/>
        <v>33359261</v>
      </c>
      <c r="P26" s="40">
        <f>+(O26/O41)*100</f>
        <v>0.1328403369812477</v>
      </c>
    </row>
    <row r="27" spans="2:16" ht="12.9" customHeight="1" x14ac:dyDescent="0.2">
      <c r="B27" s="47" t="s">
        <v>19</v>
      </c>
      <c r="C27" s="40">
        <f>+'January 2021'!$E10+'January 2021'!$E36</f>
        <v>643092</v>
      </c>
      <c r="D27" s="40">
        <f>+'February 2021'!$E10+'February 2021'!$E36</f>
        <v>877017</v>
      </c>
      <c r="E27" s="40">
        <f>+'March 2021'!$E10+'March 2021'!$E36</f>
        <v>925554</v>
      </c>
      <c r="F27" s="40">
        <f>+'April 2021'!$E10+'April 2021'!$E36</f>
        <v>1053647</v>
      </c>
      <c r="G27" s="40">
        <f>+'May 2021'!$E10+'May 2021'!$E36</f>
        <v>1759803</v>
      </c>
      <c r="H27" s="40">
        <f>+'June 2021'!$E10+'June 2021'!$E36</f>
        <v>3748382</v>
      </c>
      <c r="I27" s="40">
        <f>+'July 2021'!$E10+'July 2021'!$E36</f>
        <v>9382695</v>
      </c>
      <c r="J27" s="40">
        <f>+'August 2021'!$E10+'August 2021'!$E36</f>
        <v>11348476</v>
      </c>
      <c r="K27" s="40">
        <f>+'September 2021'!$E10+'September 2021'!$E36</f>
        <v>4442414</v>
      </c>
      <c r="L27" s="40">
        <f>+'October 2021'!$E10+'October 2021'!$E36</f>
        <v>3081943</v>
      </c>
      <c r="M27" s="40">
        <f>+'November 2021'!$E10+'November 2021'!$E36</f>
        <v>2768041</v>
      </c>
      <c r="N27" s="40">
        <f>+'December 2021'!$E10+'December 2021'!$E36</f>
        <v>3673613</v>
      </c>
      <c r="O27" s="40">
        <f t="shared" si="4"/>
        <v>43704677</v>
      </c>
      <c r="P27" s="40">
        <f>+(O27/O41)*100</f>
        <v>0.17403694944970713</v>
      </c>
    </row>
    <row r="28" spans="2:16" ht="12.9" customHeight="1" x14ac:dyDescent="0.2">
      <c r="B28" s="47" t="s">
        <v>20</v>
      </c>
      <c r="C28" s="40">
        <f>+'January 2021'!$E11+'January 2021'!$E37</f>
        <v>58766</v>
      </c>
      <c r="D28" s="40">
        <f>+'February 2021'!$E11+'February 2021'!$E37</f>
        <v>5319</v>
      </c>
      <c r="E28" s="40">
        <f>+'March 2021'!$E11+'March 2021'!$E37</f>
        <v>36951</v>
      </c>
      <c r="F28" s="40">
        <f>+'April 2021'!$E11+'April 2021'!$E37</f>
        <v>100325</v>
      </c>
      <c r="G28" s="40">
        <f>+'May 2021'!$E11+'May 2021'!$E37</f>
        <v>36022</v>
      </c>
      <c r="H28" s="40">
        <f>+'June 2021'!$E11+'June 2021'!$E37</f>
        <v>50874</v>
      </c>
      <c r="I28" s="40">
        <f>+'July 2021'!$E11+'July 2021'!$E37</f>
        <v>219952</v>
      </c>
      <c r="J28" s="40">
        <f>+'August 2021'!$E11+'August 2021'!$E37</f>
        <v>127445</v>
      </c>
      <c r="K28" s="40">
        <f>+'September 2021'!$E11+'September 2021'!$E37</f>
        <v>314291</v>
      </c>
      <c r="L28" s="40">
        <f>+'October 2021'!$E11+'October 2021'!$E37</f>
        <v>63367</v>
      </c>
      <c r="M28" s="40">
        <f>+'November 2021'!$E11+'November 2021'!$E37</f>
        <v>26496</v>
      </c>
      <c r="N28" s="40">
        <f>+'December 2021'!$E11+'December 2021'!$E37</f>
        <v>40083</v>
      </c>
      <c r="O28" s="40">
        <f t="shared" si="4"/>
        <v>1079891</v>
      </c>
      <c r="P28" s="40">
        <f>+(O28/O41)*100</f>
        <v>4.3002476686463936E-3</v>
      </c>
    </row>
    <row r="29" spans="2:16" ht="12.9" customHeight="1" x14ac:dyDescent="0.2">
      <c r="B29" s="47" t="s">
        <v>21</v>
      </c>
      <c r="C29" s="40">
        <f>+'January 2021'!$E12+'January 2021'!$E38</f>
        <v>997020</v>
      </c>
      <c r="D29" s="40">
        <f>+'February 2021'!$E12+'February 2021'!$E38</f>
        <v>144597</v>
      </c>
      <c r="E29" s="40">
        <f>+'March 2021'!$E12+'March 2021'!$E38</f>
        <v>1035055</v>
      </c>
      <c r="F29" s="40">
        <f>+'April 2021'!$E12+'April 2021'!$E38</f>
        <v>1590736</v>
      </c>
      <c r="G29" s="40">
        <f>+'May 2021'!$E12+'May 2021'!$E38</f>
        <v>344678</v>
      </c>
      <c r="H29" s="40">
        <f>+'June 2021'!$E12+'June 2021'!$E38</f>
        <v>974963</v>
      </c>
      <c r="I29" s="40">
        <f>+'July 2021'!$E12+'July 2021'!$E38</f>
        <v>2425664</v>
      </c>
      <c r="J29" s="40">
        <f>+'August 2021'!$E12+'August 2021'!$E38</f>
        <v>2068044</v>
      </c>
      <c r="K29" s="40">
        <f>+'September 2021'!$E12+'September 2021'!$E38</f>
        <v>1143834</v>
      </c>
      <c r="L29" s="40">
        <f>+'October 2021'!$E12+'October 2021'!$E38</f>
        <v>1611896</v>
      </c>
      <c r="M29" s="40">
        <f>+'November 2021'!$E12+'November 2021'!$E38</f>
        <v>982425</v>
      </c>
      <c r="N29" s="40">
        <f>+'December 2021'!$E12+'December 2021'!$E38</f>
        <v>1452629</v>
      </c>
      <c r="O29" s="40">
        <f t="shared" si="4"/>
        <v>14771541</v>
      </c>
      <c r="P29" s="40">
        <f>+(O29/O41)*100</f>
        <v>5.8821941054758881E-2</v>
      </c>
    </row>
    <row r="30" spans="2:16" ht="12.9" customHeight="1" x14ac:dyDescent="0.2">
      <c r="B30" s="48" t="s">
        <v>31</v>
      </c>
      <c r="C30" s="40">
        <f>+'January 2021'!$E13+'January 2021'!$E39</f>
        <v>1257</v>
      </c>
      <c r="D30" s="40">
        <f>+'February 2021'!$E13+'February 2021'!$E39</f>
        <v>18354</v>
      </c>
      <c r="E30" s="40">
        <f>+'March 2021'!$E13+'March 2021'!$E39</f>
        <v>4194</v>
      </c>
      <c r="F30" s="40">
        <f>+'April 2021'!$E13+'April 2021'!$E39</f>
        <v>1466</v>
      </c>
      <c r="G30" s="40">
        <f>+'May 2021'!$E13+'May 2021'!$E39</f>
        <v>6329</v>
      </c>
      <c r="H30" s="40">
        <f>+'June 2021'!$E13+'June 2021'!$E39</f>
        <v>40965</v>
      </c>
      <c r="I30" s="40">
        <f>+'July 2021'!$E13+'July 2021'!$E39</f>
        <v>46901</v>
      </c>
      <c r="J30" s="40">
        <f>+'August 2021'!$E13+'August 2021'!$E39</f>
        <v>70871</v>
      </c>
      <c r="K30" s="40">
        <f>+'September 2021'!$E13+'September 2021'!$E39</f>
        <v>58297</v>
      </c>
      <c r="L30" s="40">
        <f>+'October 2021'!$E13+'October 2021'!$E39</f>
        <v>25119</v>
      </c>
      <c r="M30" s="40">
        <f>+'November 2021'!$E13+'November 2021'!$E39</f>
        <v>20262</v>
      </c>
      <c r="N30" s="40">
        <f>+'December 2021'!$E13+'December 2021'!$E39</f>
        <v>46878</v>
      </c>
      <c r="O30" s="40">
        <f t="shared" si="4"/>
        <v>340893</v>
      </c>
      <c r="P30" s="40">
        <f>+(O30/O41)*100</f>
        <v>1.3574743455662425E-3</v>
      </c>
    </row>
    <row r="31" spans="2:16" ht="12.9" customHeight="1" x14ac:dyDescent="0.2">
      <c r="B31" s="47" t="s">
        <v>22</v>
      </c>
      <c r="C31" s="40">
        <f>+'January 2021'!$E14+'January 2021'!$E40</f>
        <v>3778805</v>
      </c>
      <c r="D31" s="40">
        <f>+'February 2021'!$E14+'February 2021'!$E40</f>
        <v>3127398</v>
      </c>
      <c r="E31" s="40">
        <f>+'March 2021'!$E14+'March 2021'!$E40</f>
        <v>3541469</v>
      </c>
      <c r="F31" s="40">
        <f>+'April 2021'!$E14+'April 2021'!$E40</f>
        <v>1804768</v>
      </c>
      <c r="G31" s="40">
        <f>+'May 2021'!$E14+'May 2021'!$E40</f>
        <v>1905806</v>
      </c>
      <c r="H31" s="40">
        <f>+'June 2021'!$E14+'June 2021'!$E40</f>
        <v>3990335</v>
      </c>
      <c r="I31" s="40">
        <f>+'July 2021'!$E14+'July 2021'!$E40</f>
        <v>14955571</v>
      </c>
      <c r="J31" s="40">
        <f>+'August 2021'!$E14+'August 2021'!$E40</f>
        <v>8034283</v>
      </c>
      <c r="K31" s="40">
        <f>+'September 2021'!$E14+'September 2021'!$E40</f>
        <v>6446300</v>
      </c>
      <c r="L31" s="40">
        <f>+'October 2021'!$E14+'October 2021'!$E40</f>
        <v>6781200</v>
      </c>
      <c r="M31" s="40">
        <f>+'November 2021'!$E14+'November 2021'!$E40</f>
        <v>3034397</v>
      </c>
      <c r="N31" s="40">
        <f>+'December 2021'!$E14+'December 2021'!$E40</f>
        <v>3840261</v>
      </c>
      <c r="O31" s="40">
        <f t="shared" si="4"/>
        <v>61240593</v>
      </c>
      <c r="P31" s="40">
        <f>+(O31/O41)*100</f>
        <v>0.24386694330703068</v>
      </c>
    </row>
    <row r="32" spans="2:16" ht="12.9" customHeight="1" x14ac:dyDescent="0.2">
      <c r="B32" s="47" t="s">
        <v>23</v>
      </c>
      <c r="C32" s="40">
        <f>+'January 2021'!$E15+'January 2021'!$E41</f>
        <v>35503196</v>
      </c>
      <c r="D32" s="40">
        <f>+'February 2021'!$E15+'February 2021'!$E41</f>
        <v>37086989</v>
      </c>
      <c r="E32" s="40">
        <f>+'March 2021'!$E15+'March 2021'!$E41</f>
        <v>46979353</v>
      </c>
      <c r="F32" s="40">
        <f>+'April 2021'!$E15+'April 2021'!$E41</f>
        <v>52898927</v>
      </c>
      <c r="G32" s="40">
        <f>+'May 2021'!$E15+'May 2021'!$E41</f>
        <v>147432096</v>
      </c>
      <c r="H32" s="40">
        <f>+'June 2021'!$E15+'June 2021'!$E41</f>
        <v>162595432</v>
      </c>
      <c r="I32" s="40">
        <f>+'July 2021'!$E15+'July 2021'!$E41</f>
        <v>201978075</v>
      </c>
      <c r="J32" s="40">
        <f>+'August 2021'!$E15+'August 2021'!$E41</f>
        <v>141817528</v>
      </c>
      <c r="K32" s="40">
        <f>+'September 2021'!$E15+'September 2021'!$E41</f>
        <v>99558359</v>
      </c>
      <c r="L32" s="40">
        <f>+'October 2021'!$E15+'October 2021'!$E41</f>
        <v>90039191</v>
      </c>
      <c r="M32" s="40">
        <f>+'November 2021'!$E15+'November 2021'!$E41</f>
        <v>77817735</v>
      </c>
      <c r="N32" s="40">
        <f>+'December 2021'!$E15+'December 2021'!$E41</f>
        <v>87186770</v>
      </c>
      <c r="O32" s="40">
        <f t="shared" si="4"/>
        <v>1180893651</v>
      </c>
      <c r="P32" s="40">
        <f>+(O32/O41)*100</f>
        <v>4.7024516082012706</v>
      </c>
    </row>
    <row r="33" spans="1:16" ht="12.9" customHeight="1" x14ac:dyDescent="0.2">
      <c r="B33" s="47" t="s">
        <v>24</v>
      </c>
      <c r="C33" s="40">
        <f>+'January 2021'!$E16+'January 2021'!$E42</f>
        <v>9019781</v>
      </c>
      <c r="D33" s="40">
        <f>+'February 2021'!$E16+'February 2021'!$E42</f>
        <v>9642551</v>
      </c>
      <c r="E33" s="40">
        <f>+'March 2021'!$E16+'March 2021'!$E42</f>
        <v>10219352</v>
      </c>
      <c r="F33" s="40">
        <f>+'April 2021'!$E16+'April 2021'!$E42</f>
        <v>6904642</v>
      </c>
      <c r="G33" s="40">
        <f>+'May 2021'!$E16+'May 2021'!$E42</f>
        <v>9124629</v>
      </c>
      <c r="H33" s="40">
        <f>+'June 2021'!$E16+'June 2021'!$E42</f>
        <v>12995917</v>
      </c>
      <c r="I33" s="40">
        <f>+'July 2021'!$E16+'July 2021'!$E42</f>
        <v>19682730</v>
      </c>
      <c r="J33" s="40">
        <f>+'August 2021'!$E16+'August 2021'!$E42</f>
        <v>30820537</v>
      </c>
      <c r="K33" s="40">
        <f>+'September 2021'!$E16+'September 2021'!$E42</f>
        <v>26757040</v>
      </c>
      <c r="L33" s="40">
        <f>+'October 2021'!$E16+'October 2021'!$E42</f>
        <v>18145105</v>
      </c>
      <c r="M33" s="40">
        <f>+'November 2021'!$E16+'November 2021'!$E42</f>
        <v>9151865</v>
      </c>
      <c r="N33" s="40">
        <f>+'December 2021'!$E16+'December 2021'!$E42</f>
        <v>11545156</v>
      </c>
      <c r="O33" s="40">
        <f t="shared" si="4"/>
        <v>174009305</v>
      </c>
      <c r="P33" s="40">
        <f>+(O33/O41)*100</f>
        <v>0.69292466383091378</v>
      </c>
    </row>
    <row r="34" spans="1:16" ht="12.9" customHeight="1" x14ac:dyDescent="0.2">
      <c r="B34" s="47" t="s">
        <v>25</v>
      </c>
      <c r="C34" s="40">
        <f>+'January 2021'!$E17+'January 2021'!$E43</f>
        <v>62584271</v>
      </c>
      <c r="D34" s="40">
        <f>+'February 2021'!$E17+'February 2021'!$E43</f>
        <v>68875970</v>
      </c>
      <c r="E34" s="40">
        <f>+'March 2021'!$E17+'March 2021'!$E43</f>
        <v>117548639</v>
      </c>
      <c r="F34" s="40">
        <f>+'April 2021'!$E17+'April 2021'!$E43</f>
        <v>79277543</v>
      </c>
      <c r="G34" s="40">
        <f>+'May 2021'!$E17+'May 2021'!$E43</f>
        <v>82746322</v>
      </c>
      <c r="H34" s="40">
        <f>+'June 2021'!$E17+'June 2021'!$E43</f>
        <v>130676501</v>
      </c>
      <c r="I34" s="40">
        <f>+'July 2021'!$E17+'July 2021'!$E43</f>
        <v>172669405</v>
      </c>
      <c r="J34" s="40">
        <f>+'August 2021'!$E17+'August 2021'!$E43</f>
        <v>153298506</v>
      </c>
      <c r="K34" s="40">
        <f>+'September 2021'!$E17+'September 2021'!$E43</f>
        <v>147828545</v>
      </c>
      <c r="L34" s="40">
        <f>+'October 2021'!$E17+'October 2021'!$E43</f>
        <v>133489447</v>
      </c>
      <c r="M34" s="40">
        <f>+'November 2021'!$E17+'November 2021'!$E43</f>
        <v>131395696</v>
      </c>
      <c r="N34" s="40">
        <f>+'December 2021'!$E17+'December 2021'!$E43</f>
        <v>134096930</v>
      </c>
      <c r="O34" s="40">
        <f t="shared" si="4"/>
        <v>1414487775</v>
      </c>
      <c r="P34" s="40">
        <f>+(O34/O41)*100</f>
        <v>5.6326497366609916</v>
      </c>
    </row>
    <row r="35" spans="1:16" ht="12.9" customHeight="1" x14ac:dyDescent="0.2">
      <c r="B35" s="47" t="s">
        <v>26</v>
      </c>
      <c r="C35" s="40">
        <f>+'January 2021'!$E18+'January 2021'!$E44</f>
        <v>98094</v>
      </c>
      <c r="D35" s="40">
        <f>+'February 2021'!$E18+'February 2021'!$E44</f>
        <v>116705</v>
      </c>
      <c r="E35" s="40">
        <f>+'March 2021'!$E18+'March 2021'!$E44</f>
        <v>135139</v>
      </c>
      <c r="F35" s="40">
        <f>+'April 2021'!$E18+'April 2021'!$E44</f>
        <v>191477</v>
      </c>
      <c r="G35" s="40">
        <f>+'May 2021'!$E18+'May 2021'!$E44</f>
        <v>155857</v>
      </c>
      <c r="H35" s="40">
        <f>+'June 2021'!$E18+'June 2021'!$E44</f>
        <v>244997</v>
      </c>
      <c r="I35" s="40">
        <f>+'July 2021'!$E18+'July 2021'!$E44</f>
        <v>403870</v>
      </c>
      <c r="J35" s="40">
        <f>+'August 2021'!$E18+'August 2021'!$E44</f>
        <v>448885</v>
      </c>
      <c r="K35" s="40">
        <f>+'September 2021'!$E18+'September 2021'!$E44</f>
        <v>440632</v>
      </c>
      <c r="L35" s="40">
        <f>+'October 2021'!$E18+'October 2021'!$E44</f>
        <v>350610</v>
      </c>
      <c r="M35" s="40">
        <f>+'November 2021'!$E18+'November 2021'!$E44</f>
        <v>298831</v>
      </c>
      <c r="N35" s="40">
        <f>+'December 2021'!$E18+'December 2021'!$E44</f>
        <v>623264</v>
      </c>
      <c r="O35" s="40">
        <f t="shared" si="4"/>
        <v>3508361</v>
      </c>
      <c r="P35" s="40">
        <f>+(O35/O41)*100</f>
        <v>1.397068890380597E-2</v>
      </c>
    </row>
    <row r="36" spans="1:16" ht="12.9" customHeight="1" x14ac:dyDescent="0.2">
      <c r="B36" s="48" t="s">
        <v>33</v>
      </c>
      <c r="C36" s="40">
        <f>+'January 2021'!$E19+'January 2021'!$E45</f>
        <v>7942</v>
      </c>
      <c r="D36" s="40">
        <f>+'February 2021'!$E19+'February 2021'!$E45</f>
        <v>3127</v>
      </c>
      <c r="E36" s="40">
        <f>+'March 2021'!$E19+'March 2021'!$E45</f>
        <v>3870</v>
      </c>
      <c r="F36" s="40">
        <f>+'April 2021'!$E19+'April 2021'!$E45</f>
        <v>2809</v>
      </c>
      <c r="G36" s="40">
        <f>+'May 2021'!$E19+'May 2021'!$E45</f>
        <v>9630</v>
      </c>
      <c r="H36" s="40">
        <f>+'June 2021'!$E19+'June 2021'!$E45</f>
        <v>28317</v>
      </c>
      <c r="I36" s="40">
        <f>+'July 2021'!$E19+'July 2021'!$E45</f>
        <v>60545</v>
      </c>
      <c r="J36" s="40">
        <f>+'August 2021'!$E19+'August 2021'!$E45</f>
        <v>70628</v>
      </c>
      <c r="K36" s="40">
        <f>+'September 2021'!$E19+'September 2021'!$E45</f>
        <v>95145</v>
      </c>
      <c r="L36" s="40">
        <f>+'October 2021'!$E19+'October 2021'!$E45</f>
        <v>19295</v>
      </c>
      <c r="M36" s="40">
        <f>+'November 2021'!$E19+'November 2021'!$E45</f>
        <v>18267</v>
      </c>
      <c r="N36" s="40">
        <f>+'December 2021'!$E19+'December 2021'!$E45</f>
        <v>75925</v>
      </c>
      <c r="O36" s="40">
        <f t="shared" si="4"/>
        <v>395500</v>
      </c>
      <c r="P36" s="40">
        <f>+(O36/O41)*100</f>
        <v>1.5749255739233394E-3</v>
      </c>
    </row>
    <row r="37" spans="1:16" ht="12.9" customHeight="1" x14ac:dyDescent="0.2">
      <c r="A37" s="39"/>
      <c r="B37" s="48" t="s">
        <v>35</v>
      </c>
      <c r="C37" s="40">
        <f>+'January 2021'!$E20+'January 2021'!$E46</f>
        <v>2562</v>
      </c>
      <c r="D37" s="40">
        <f>+'February 2021'!$E20+'February 2021'!$E46</f>
        <v>6349</v>
      </c>
      <c r="E37" s="40">
        <f>+'March 2021'!$E20+'March 2021'!$E46</f>
        <v>7105</v>
      </c>
      <c r="F37" s="40">
        <f>+'April 2021'!$E20+'April 2021'!$E46</f>
        <v>2618</v>
      </c>
      <c r="G37" s="40">
        <f>+'May 2021'!$E20+'May 2021'!$E46</f>
        <v>6401</v>
      </c>
      <c r="H37" s="40">
        <f>+'June 2021'!$E20+'June 2021'!$E46</f>
        <v>9784</v>
      </c>
      <c r="I37" s="40">
        <f>+'July 2021'!$E20+'July 2021'!$E46</f>
        <v>15141</v>
      </c>
      <c r="J37" s="40">
        <f>+'August 2021'!$E20+'August 2021'!$E46</f>
        <v>9988</v>
      </c>
      <c r="K37" s="40">
        <f>+'September 2021'!$E20+'September 2021'!$E46</f>
        <v>18712</v>
      </c>
      <c r="L37" s="40">
        <f>+'October 2021'!$E20+'October 2021'!$E46</f>
        <v>22198</v>
      </c>
      <c r="M37" s="40">
        <f>+'November 2021'!$E20+'November 2021'!$E46</f>
        <v>19465</v>
      </c>
      <c r="N37" s="40">
        <f>+'December 2021'!$E20+'December 2021'!$E46</f>
        <v>13896</v>
      </c>
      <c r="O37" s="40">
        <f t="shared" si="4"/>
        <v>134219</v>
      </c>
      <c r="P37" s="40">
        <f>+(O37/O41)*100</f>
        <v>5.344751848455542E-4</v>
      </c>
    </row>
    <row r="38" spans="1:16" ht="12.9" customHeight="1" x14ac:dyDescent="0.2">
      <c r="B38" s="47" t="s">
        <v>27</v>
      </c>
      <c r="C38" s="40">
        <f>+'January 2021'!$E21+'January 2021'!$E47</f>
        <v>7545684</v>
      </c>
      <c r="D38" s="40">
        <f>+'February 2021'!$E21+'February 2021'!$E47</f>
        <v>9103730</v>
      </c>
      <c r="E38" s="40">
        <f>+'March 2021'!$E21+'March 2021'!$E47</f>
        <v>10493168</v>
      </c>
      <c r="F38" s="40">
        <f>+'April 2021'!$E21+'April 2021'!$E47</f>
        <v>11310602</v>
      </c>
      <c r="G38" s="40">
        <f>+'May 2021'!$E21+'May 2021'!$E47</f>
        <v>13859188</v>
      </c>
      <c r="H38" s="40">
        <f>+'June 2021'!$E21+'June 2021'!$E47</f>
        <v>18927126</v>
      </c>
      <c r="I38" s="40">
        <f>+'July 2021'!$E21+'July 2021'!$E47</f>
        <v>30805718</v>
      </c>
      <c r="J38" s="40">
        <f>+'August 2021'!$E21+'August 2021'!$E47</f>
        <v>30365932</v>
      </c>
      <c r="K38" s="40">
        <f>+'September 2021'!$E21+'September 2021'!$E47</f>
        <v>21643432</v>
      </c>
      <c r="L38" s="40">
        <f>+'October 2021'!$E21+'October 2021'!$E47</f>
        <v>16803819</v>
      </c>
      <c r="M38" s="40">
        <f>+'November 2021'!$E21+'November 2021'!$E47</f>
        <v>13454756</v>
      </c>
      <c r="N38" s="40">
        <f>+'December 2021'!$E21+'December 2021'!$E47</f>
        <v>21198371</v>
      </c>
      <c r="O38" s="40">
        <f t="shared" si="4"/>
        <v>205511526</v>
      </c>
      <c r="P38" s="40">
        <f>+(O38/O41)*100</f>
        <v>0.81837005823871367</v>
      </c>
    </row>
    <row r="39" spans="1:16" ht="12.9" customHeight="1" x14ac:dyDescent="0.2">
      <c r="B39" s="47" t="s">
        <v>28</v>
      </c>
      <c r="C39" s="40">
        <f>+'January 2021'!$E22+'January 2021'!$E48</f>
        <v>878289491</v>
      </c>
      <c r="D39" s="40">
        <f>+'February 2021'!$E22+'February 2021'!$E48</f>
        <v>951744652</v>
      </c>
      <c r="E39" s="40">
        <f>+'March 2021'!$E22+'March 2021'!$E48</f>
        <v>1233189036</v>
      </c>
      <c r="F39" s="40">
        <f>+'April 2021'!$E22+'April 2021'!$E48</f>
        <v>1244927964</v>
      </c>
      <c r="G39" s="40">
        <f>+'May 2021'!$E22+'May 2021'!$E48</f>
        <v>1421678794</v>
      </c>
      <c r="H39" s="40">
        <f>+'June 2021'!$E22+'June 2021'!$E48</f>
        <v>1867846145</v>
      </c>
      <c r="I39" s="40">
        <f>+'July 2021'!$E22+'July 2021'!$E48</f>
        <v>3116910154</v>
      </c>
      <c r="J39" s="40">
        <f>+'August 2021'!$E22+'August 2021'!$E48</f>
        <v>3800259789</v>
      </c>
      <c r="K39" s="40">
        <f>+'September 2021'!$E22+'September 2021'!$E48</f>
        <v>2229749843</v>
      </c>
      <c r="L39" s="40">
        <f>+'October 2021'!$E22+'October 2021'!$E48</f>
        <v>1498320172</v>
      </c>
      <c r="M39" s="40">
        <f>+'November 2021'!$E22+'November 2021'!$E48</f>
        <v>1350933637</v>
      </c>
      <c r="N39" s="40">
        <f>+'December 2021'!$E22+'December 2021'!$E48</f>
        <v>2101341229</v>
      </c>
      <c r="O39" s="40">
        <f t="shared" si="4"/>
        <v>21695190906</v>
      </c>
      <c r="P39" s="40">
        <f>+(O39/O41)*100</f>
        <v>86.392695294585238</v>
      </c>
    </row>
    <row r="40" spans="1:16" ht="12.9" customHeight="1" x14ac:dyDescent="0.2">
      <c r="B40" s="47" t="s">
        <v>29</v>
      </c>
      <c r="C40" s="40">
        <f>+'January 2021'!$E23+'January 2021'!$E49</f>
        <v>975209</v>
      </c>
      <c r="D40" s="40">
        <f>+'February 2021'!$E23+'February 2021'!$E49</f>
        <v>920819</v>
      </c>
      <c r="E40" s="40">
        <f>+'March 2021'!$E23+'March 2021'!$E49</f>
        <v>1201653</v>
      </c>
      <c r="F40" s="40">
        <f>+'April 2021'!$E23+'April 2021'!$E49</f>
        <v>1084768</v>
      </c>
      <c r="G40" s="40">
        <f>+'May 2021'!$E23+'May 2021'!$E49</f>
        <v>2222966</v>
      </c>
      <c r="H40" s="40">
        <f>+'June 2021'!$E23+'June 2021'!$E49</f>
        <v>7142058</v>
      </c>
      <c r="I40" s="40">
        <f>+'July 2021'!$E23+'July 2021'!$E49</f>
        <v>22698262</v>
      </c>
      <c r="J40" s="40">
        <f>+'August 2021'!$E23+'August 2021'!$E49</f>
        <v>24692380</v>
      </c>
      <c r="K40" s="40">
        <f>+'September 2021'!$E23+'September 2021'!$E49</f>
        <v>9992402</v>
      </c>
      <c r="L40" s="40">
        <f>+'October 2021'!$E23+'October 2021'!$E49</f>
        <v>2506173</v>
      </c>
      <c r="M40" s="40">
        <f>+'November 2021'!$E23+'November 2021'!$E49</f>
        <v>1417525</v>
      </c>
      <c r="N40" s="40">
        <f>+'December 2021'!$E23+'December 2021'!$E49</f>
        <v>5661145</v>
      </c>
      <c r="O40" s="40">
        <f t="shared" si="4"/>
        <v>80515360</v>
      </c>
      <c r="P40" s="40">
        <f>+(O40/O41)*100</f>
        <v>0.32062123781958096</v>
      </c>
    </row>
    <row r="41" spans="1:16" ht="12.9" customHeight="1" x14ac:dyDescent="0.2">
      <c r="B41" s="41" t="s">
        <v>51</v>
      </c>
      <c r="C41" s="42">
        <f t="shared" ref="C41" si="5">SUM(C23:C40)</f>
        <v>1012940794</v>
      </c>
      <c r="D41" s="42">
        <f t="shared" ref="D41:N41" si="6">SUM(D23:D40)</f>
        <v>1096450197</v>
      </c>
      <c r="E41" s="42">
        <f t="shared" si="6"/>
        <v>1442383577</v>
      </c>
      <c r="F41" s="42">
        <f t="shared" si="6"/>
        <v>1413333090</v>
      </c>
      <c r="G41" s="42">
        <f t="shared" si="6"/>
        <v>1694024605</v>
      </c>
      <c r="H41" s="42">
        <f t="shared" si="6"/>
        <v>2226801660</v>
      </c>
      <c r="I41" s="42">
        <f t="shared" si="6"/>
        <v>3626732062</v>
      </c>
      <c r="J41" s="42">
        <f t="shared" si="6"/>
        <v>4239879254</v>
      </c>
      <c r="K41" s="42">
        <f t="shared" si="6"/>
        <v>2571489362</v>
      </c>
      <c r="L41" s="42">
        <f t="shared" si="6"/>
        <v>1795518973</v>
      </c>
      <c r="M41" s="42">
        <f t="shared" si="6"/>
        <v>1604996119</v>
      </c>
      <c r="N41" s="42">
        <f t="shared" si="6"/>
        <v>2387748091</v>
      </c>
      <c r="O41" s="42">
        <f t="shared" ref="O41:P41" si="7">SUM(O23:O40)</f>
        <v>25112297784</v>
      </c>
      <c r="P41" s="42">
        <f t="shared" si="7"/>
        <v>100</v>
      </c>
    </row>
    <row r="42" spans="1:16" ht="12.9" customHeight="1" x14ac:dyDescent="0.2"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</row>
    <row r="43" spans="1:16" ht="12.9" customHeight="1" x14ac:dyDescent="0.2"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</row>
    <row r="44" spans="1:16" ht="12.9" customHeight="1" x14ac:dyDescent="0.25">
      <c r="B44" s="37" t="s">
        <v>122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</row>
    <row r="45" spans="1:16" ht="12.9" customHeight="1" x14ac:dyDescent="0.2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1:16" ht="12.9" customHeight="1" x14ac:dyDescent="0.2">
      <c r="B46" s="45" t="s">
        <v>54</v>
      </c>
      <c r="C46" s="38" t="s">
        <v>37</v>
      </c>
      <c r="D46" s="38" t="s">
        <v>38</v>
      </c>
      <c r="E46" s="38" t="s">
        <v>39</v>
      </c>
      <c r="F46" s="38" t="s">
        <v>40</v>
      </c>
      <c r="G46" s="38" t="s">
        <v>41</v>
      </c>
      <c r="H46" s="38" t="s">
        <v>42</v>
      </c>
      <c r="I46" s="38" t="s">
        <v>43</v>
      </c>
      <c r="J46" s="38" t="s">
        <v>44</v>
      </c>
      <c r="K46" s="38" t="s">
        <v>45</v>
      </c>
      <c r="L46" s="38" t="s">
        <v>46</v>
      </c>
      <c r="M46" s="38" t="s">
        <v>47</v>
      </c>
      <c r="N46" s="38" t="s">
        <v>48</v>
      </c>
      <c r="O46" s="46" t="s">
        <v>58</v>
      </c>
      <c r="P46" s="38" t="s">
        <v>71</v>
      </c>
    </row>
    <row r="47" spans="1:16" ht="12.9" customHeight="1" x14ac:dyDescent="0.2">
      <c r="B47" s="47" t="s">
        <v>15</v>
      </c>
      <c r="C47" s="40">
        <f>C23/$O$1</f>
        <v>738282.83230473148</v>
      </c>
      <c r="D47" s="40">
        <f t="shared" ref="D47:O47" si="8">D23/$O$1</f>
        <v>921894.75081292714</v>
      </c>
      <c r="E47" s="40">
        <f t="shared" si="8"/>
        <v>569206.58305129735</v>
      </c>
      <c r="F47" s="40">
        <f t="shared" si="8"/>
        <v>557173.00418076839</v>
      </c>
      <c r="G47" s="40">
        <f t="shared" si="8"/>
        <v>544511.91187205515</v>
      </c>
      <c r="H47" s="40">
        <f t="shared" si="8"/>
        <v>634402.01738668792</v>
      </c>
      <c r="I47" s="40">
        <f t="shared" si="8"/>
        <v>500351.05182825663</v>
      </c>
      <c r="J47" s="40">
        <f t="shared" si="8"/>
        <v>381729.37819364254</v>
      </c>
      <c r="K47" s="40">
        <f t="shared" si="8"/>
        <v>581485.96456301014</v>
      </c>
      <c r="L47" s="40">
        <f t="shared" si="8"/>
        <v>1052492.7997876434</v>
      </c>
      <c r="M47" s="40">
        <f t="shared" si="8"/>
        <v>480045.25847766938</v>
      </c>
      <c r="N47" s="40">
        <f t="shared" si="8"/>
        <v>553058.99528834026</v>
      </c>
      <c r="O47" s="40">
        <f t="shared" si="8"/>
        <v>7514634.5477470299</v>
      </c>
      <c r="P47" s="40">
        <f>+(O47/O65)*100</f>
        <v>0.22546329486453498</v>
      </c>
    </row>
    <row r="48" spans="1:16" ht="12.9" customHeight="1" x14ac:dyDescent="0.2">
      <c r="B48" s="47" t="s">
        <v>16</v>
      </c>
      <c r="C48" s="40">
        <f t="shared" ref="C48:O48" si="9">C24/$O$1</f>
        <v>446208.64025482774</v>
      </c>
      <c r="D48" s="40">
        <f t="shared" si="9"/>
        <v>517398.10206383961</v>
      </c>
      <c r="E48" s="40">
        <f t="shared" si="9"/>
        <v>1204037.5605547812</v>
      </c>
      <c r="F48" s="40">
        <f t="shared" si="9"/>
        <v>674047.38204260403</v>
      </c>
      <c r="G48" s="40">
        <f t="shared" si="9"/>
        <v>768346.27380715369</v>
      </c>
      <c r="H48" s="40">
        <f t="shared" si="9"/>
        <v>812463.73349260062</v>
      </c>
      <c r="I48" s="40">
        <f t="shared" si="9"/>
        <v>1310056.672639193</v>
      </c>
      <c r="J48" s="40">
        <f t="shared" si="9"/>
        <v>2261884.0002654456</v>
      </c>
      <c r="K48" s="40">
        <f t="shared" si="9"/>
        <v>1295342.889375539</v>
      </c>
      <c r="L48" s="40">
        <f t="shared" si="9"/>
        <v>1631271.8826730372</v>
      </c>
      <c r="M48" s="40">
        <f t="shared" si="9"/>
        <v>971021.70017917571</v>
      </c>
      <c r="N48" s="40">
        <f t="shared" si="9"/>
        <v>952469.44057336252</v>
      </c>
      <c r="O48" s="40">
        <f t="shared" si="9"/>
        <v>12844548.277921559</v>
      </c>
      <c r="P48" s="40">
        <f>+(O48/O65)*100</f>
        <v>0.38537791257660403</v>
      </c>
    </row>
    <row r="49" spans="2:16" ht="12.9" customHeight="1" x14ac:dyDescent="0.2">
      <c r="B49" s="47" t="s">
        <v>17</v>
      </c>
      <c r="C49" s="40">
        <f t="shared" ref="C49:O49" si="10">C25/$O$1</f>
        <v>121079.30187802773</v>
      </c>
      <c r="D49" s="40">
        <f t="shared" si="10"/>
        <v>245970.27009091512</v>
      </c>
      <c r="E49" s="40">
        <f t="shared" si="10"/>
        <v>176308.44780675558</v>
      </c>
      <c r="F49" s="40">
        <f t="shared" si="10"/>
        <v>205795.47415223304</v>
      </c>
      <c r="G49" s="40">
        <f t="shared" si="10"/>
        <v>197185.61284756786</v>
      </c>
      <c r="H49" s="40">
        <f t="shared" si="10"/>
        <v>618221.51436724397</v>
      </c>
      <c r="I49" s="40">
        <f t="shared" si="10"/>
        <v>1694281.1069082222</v>
      </c>
      <c r="J49" s="40">
        <f t="shared" si="10"/>
        <v>1626655.7833963765</v>
      </c>
      <c r="K49" s="40">
        <f t="shared" si="10"/>
        <v>872718.56128475675</v>
      </c>
      <c r="L49" s="40">
        <f t="shared" si="10"/>
        <v>261996.5492069812</v>
      </c>
      <c r="M49" s="40">
        <f t="shared" si="10"/>
        <v>179037.36147056872</v>
      </c>
      <c r="N49" s="40">
        <f t="shared" si="10"/>
        <v>404779.74649943592</v>
      </c>
      <c r="O49" s="40">
        <f t="shared" si="10"/>
        <v>6604029.7299090847</v>
      </c>
      <c r="P49" s="40">
        <f>+(O49/O65)*100</f>
        <v>0.19814221075262475</v>
      </c>
    </row>
    <row r="50" spans="2:16" ht="12.9" customHeight="1" x14ac:dyDescent="0.2">
      <c r="B50" s="47" t="s">
        <v>18</v>
      </c>
      <c r="C50" s="40">
        <f t="shared" ref="C50:O50" si="11">C26/$O$1</f>
        <v>477642.97564536461</v>
      </c>
      <c r="D50" s="40">
        <f t="shared" si="11"/>
        <v>275931.38230804965</v>
      </c>
      <c r="E50" s="40">
        <f t="shared" si="11"/>
        <v>315101.8647554582</v>
      </c>
      <c r="F50" s="40">
        <f t="shared" si="11"/>
        <v>179653.85891565465</v>
      </c>
      <c r="G50" s="40">
        <f t="shared" si="11"/>
        <v>180325.0381578074</v>
      </c>
      <c r="H50" s="40">
        <f t="shared" si="11"/>
        <v>261525.51595991768</v>
      </c>
      <c r="I50" s="40">
        <f t="shared" si="11"/>
        <v>1071245.7362797796</v>
      </c>
      <c r="J50" s="40">
        <f t="shared" si="11"/>
        <v>566941.27015727654</v>
      </c>
      <c r="K50" s="40">
        <f t="shared" si="11"/>
        <v>303092.57415886916</v>
      </c>
      <c r="L50" s="40">
        <f t="shared" si="11"/>
        <v>274019.51025283692</v>
      </c>
      <c r="M50" s="40">
        <f t="shared" si="11"/>
        <v>182454.04472758641</v>
      </c>
      <c r="N50" s="40">
        <f t="shared" si="11"/>
        <v>339601.03523790563</v>
      </c>
      <c r="O50" s="40">
        <f t="shared" si="11"/>
        <v>4427534.8065565061</v>
      </c>
      <c r="P50" s="40">
        <f>+(O50/O65)*100</f>
        <v>0.13284033698124767</v>
      </c>
    </row>
    <row r="51" spans="2:16" ht="12.9" customHeight="1" x14ac:dyDescent="0.2">
      <c r="B51" s="47" t="s">
        <v>19</v>
      </c>
      <c r="C51" s="40">
        <f t="shared" ref="C51:O51" si="12">C27/$O$1</f>
        <v>85352.976308978687</v>
      </c>
      <c r="D51" s="40">
        <f t="shared" si="12"/>
        <v>116400.15926737009</v>
      </c>
      <c r="E51" s="40">
        <f t="shared" si="12"/>
        <v>122842.12621939079</v>
      </c>
      <c r="F51" s="40">
        <f t="shared" si="12"/>
        <v>139842.9889176455</v>
      </c>
      <c r="G51" s="40">
        <f t="shared" si="12"/>
        <v>233565.99641648415</v>
      </c>
      <c r="H51" s="40">
        <f t="shared" si="12"/>
        <v>497495.78605083283</v>
      </c>
      <c r="I51" s="40">
        <f t="shared" si="12"/>
        <v>1245297.6308978698</v>
      </c>
      <c r="J51" s="40">
        <f t="shared" si="12"/>
        <v>1506201.6059459818</v>
      </c>
      <c r="K51" s="40">
        <f t="shared" si="12"/>
        <v>589609.66222045256</v>
      </c>
      <c r="L51" s="40">
        <f t="shared" si="12"/>
        <v>409044.13033379783</v>
      </c>
      <c r="M51" s="40">
        <f t="shared" si="12"/>
        <v>367382.17532682989</v>
      </c>
      <c r="N51" s="40">
        <f t="shared" si="12"/>
        <v>487572.23438847961</v>
      </c>
      <c r="O51" s="40">
        <f t="shared" si="12"/>
        <v>5800607.4722941136</v>
      </c>
      <c r="P51" s="40">
        <f>+(O51/O65)*100</f>
        <v>0.17403694944970713</v>
      </c>
    </row>
    <row r="52" spans="2:16" ht="12.9" customHeight="1" x14ac:dyDescent="0.2">
      <c r="B52" s="47" t="s">
        <v>20</v>
      </c>
      <c r="C52" s="40">
        <f t="shared" ref="C52:O52" si="13">C28/$O$1</f>
        <v>7799.5885592939139</v>
      </c>
      <c r="D52" s="40">
        <f t="shared" si="13"/>
        <v>705.95261795739589</v>
      </c>
      <c r="E52" s="40">
        <f t="shared" si="13"/>
        <v>4904.2404937288475</v>
      </c>
      <c r="F52" s="40">
        <f t="shared" si="13"/>
        <v>13315.415754197358</v>
      </c>
      <c r="G52" s="40">
        <f t="shared" si="13"/>
        <v>4780.9410047116598</v>
      </c>
      <c r="H52" s="40">
        <f t="shared" si="13"/>
        <v>6752.1401552856851</v>
      </c>
      <c r="I52" s="40">
        <f t="shared" si="13"/>
        <v>29192.647156413826</v>
      </c>
      <c r="J52" s="40">
        <f t="shared" si="13"/>
        <v>16914.858318402017</v>
      </c>
      <c r="K52" s="40">
        <f t="shared" si="13"/>
        <v>41713.584179441234</v>
      </c>
      <c r="L52" s="40">
        <f t="shared" si="13"/>
        <v>8410.2462008096081</v>
      </c>
      <c r="M52" s="40">
        <f t="shared" si="13"/>
        <v>3516.6235317539317</v>
      </c>
      <c r="N52" s="40">
        <f t="shared" si="13"/>
        <v>5319.9283296834556</v>
      </c>
      <c r="O52" s="40">
        <f t="shared" si="13"/>
        <v>143326.16630167892</v>
      </c>
      <c r="P52" s="40">
        <f>+(O52/O65)*100</f>
        <v>4.3002476686463936E-3</v>
      </c>
    </row>
    <row r="53" spans="2:16" ht="12.9" customHeight="1" x14ac:dyDescent="0.2">
      <c r="B53" s="47" t="s">
        <v>21</v>
      </c>
      <c r="C53" s="40">
        <f t="shared" ref="C53:O53" si="14">C29/$O$1</f>
        <v>132327.29444555045</v>
      </c>
      <c r="D53" s="40">
        <f t="shared" si="14"/>
        <v>19191.319928329682</v>
      </c>
      <c r="E53" s="40">
        <f t="shared" si="14"/>
        <v>137375.40646360075</v>
      </c>
      <c r="F53" s="40">
        <f t="shared" si="14"/>
        <v>211126.94936624859</v>
      </c>
      <c r="G53" s="40">
        <f t="shared" si="14"/>
        <v>45746.632158736473</v>
      </c>
      <c r="H53" s="40">
        <f t="shared" si="14"/>
        <v>129399.82746034906</v>
      </c>
      <c r="I53" s="40">
        <f t="shared" si="14"/>
        <v>321940.93835025548</v>
      </c>
      <c r="J53" s="40">
        <f t="shared" si="14"/>
        <v>274476.60760501691</v>
      </c>
      <c r="K53" s="40">
        <f t="shared" si="14"/>
        <v>151812.86084013537</v>
      </c>
      <c r="L53" s="40">
        <f t="shared" si="14"/>
        <v>213935.36399230207</v>
      </c>
      <c r="M53" s="40">
        <f t="shared" si="14"/>
        <v>130390.205056739</v>
      </c>
      <c r="N53" s="40">
        <f t="shared" si="14"/>
        <v>192797.00046452982</v>
      </c>
      <c r="O53" s="40">
        <f t="shared" si="14"/>
        <v>1960520.4061317937</v>
      </c>
      <c r="P53" s="40">
        <f>+(O53/O65)*100</f>
        <v>5.8821941054758881E-2</v>
      </c>
    </row>
    <row r="54" spans="2:16" ht="12.9" customHeight="1" x14ac:dyDescent="0.2">
      <c r="B54" s="48" t="s">
        <v>31</v>
      </c>
      <c r="C54" s="40">
        <f t="shared" ref="C54:O54" si="15">C30/$O$1</f>
        <v>166.83257017718495</v>
      </c>
      <c r="D54" s="40">
        <f t="shared" si="15"/>
        <v>2435.9944256420463</v>
      </c>
      <c r="E54" s="40">
        <f t="shared" si="15"/>
        <v>556.63945849094159</v>
      </c>
      <c r="F54" s="40">
        <f t="shared" si="15"/>
        <v>194.5716371358418</v>
      </c>
      <c r="G54" s="40">
        <f t="shared" si="15"/>
        <v>840.00265445616822</v>
      </c>
      <c r="H54" s="40">
        <f t="shared" si="15"/>
        <v>5436.9898467051562</v>
      </c>
      <c r="I54" s="40">
        <f t="shared" si="15"/>
        <v>6224.8324374543763</v>
      </c>
      <c r="J54" s="40">
        <f t="shared" si="15"/>
        <v>9406.1981551529625</v>
      </c>
      <c r="K54" s="40">
        <f t="shared" si="15"/>
        <v>7737.3415621474542</v>
      </c>
      <c r="L54" s="40">
        <f t="shared" si="15"/>
        <v>3333.8642245669917</v>
      </c>
      <c r="M54" s="40">
        <f t="shared" si="15"/>
        <v>2689.2295440971529</v>
      </c>
      <c r="N54" s="40">
        <f t="shared" si="15"/>
        <v>6221.7798128608401</v>
      </c>
      <c r="O54" s="40">
        <f t="shared" si="15"/>
        <v>45244.276328887114</v>
      </c>
      <c r="P54" s="40">
        <f>+(O54/O65)*100</f>
        <v>1.3574743455662423E-3</v>
      </c>
    </row>
    <row r="55" spans="2:16" ht="12.9" customHeight="1" x14ac:dyDescent="0.2">
      <c r="B55" s="47" t="s">
        <v>22</v>
      </c>
      <c r="C55" s="40">
        <f t="shared" ref="C55:O55" si="16">C31/$O$1</f>
        <v>501533.61205123097</v>
      </c>
      <c r="D55" s="40">
        <f t="shared" si="16"/>
        <v>415077.04559028469</v>
      </c>
      <c r="E55" s="40">
        <f t="shared" si="16"/>
        <v>470033.7115933373</v>
      </c>
      <c r="F55" s="40">
        <f t="shared" si="16"/>
        <v>239533.87749684782</v>
      </c>
      <c r="G55" s="40">
        <f t="shared" si="16"/>
        <v>252943.9246134448</v>
      </c>
      <c r="H55" s="40">
        <f t="shared" si="16"/>
        <v>529608.46771517687</v>
      </c>
      <c r="I55" s="40">
        <f t="shared" si="16"/>
        <v>1984945.3845643373</v>
      </c>
      <c r="J55" s="40">
        <f t="shared" si="16"/>
        <v>1066332.6033578869</v>
      </c>
      <c r="K55" s="40">
        <f t="shared" si="16"/>
        <v>855571.03988320392</v>
      </c>
      <c r="L55" s="40">
        <f t="shared" si="16"/>
        <v>900019.90842126217</v>
      </c>
      <c r="M55" s="40">
        <f t="shared" si="16"/>
        <v>402733.69168491603</v>
      </c>
      <c r="N55" s="40">
        <f t="shared" si="16"/>
        <v>509690.22496516025</v>
      </c>
      <c r="O55" s="40">
        <f t="shared" si="16"/>
        <v>8128023.4919370888</v>
      </c>
      <c r="P55" s="40">
        <f>+(O55/O65)*100</f>
        <v>0.24386694330703068</v>
      </c>
    </row>
    <row r="56" spans="2:16" ht="12.9" customHeight="1" x14ac:dyDescent="0.2">
      <c r="B56" s="47" t="s">
        <v>23</v>
      </c>
      <c r="C56" s="40">
        <f t="shared" ref="C56:O56" si="17">C32/$O$1</f>
        <v>4712083.8808149174</v>
      </c>
      <c r="D56" s="40">
        <f t="shared" si="17"/>
        <v>4922289.335722344</v>
      </c>
      <c r="E56" s="40">
        <f t="shared" si="17"/>
        <v>6235231.6676620878</v>
      </c>
      <c r="F56" s="40">
        <f t="shared" si="17"/>
        <v>7020894.1535602892</v>
      </c>
      <c r="G56" s="40">
        <f t="shared" si="17"/>
        <v>19567601.831574757</v>
      </c>
      <c r="H56" s="40">
        <f t="shared" si="17"/>
        <v>21580122.370429356</v>
      </c>
      <c r="I56" s="40">
        <f t="shared" si="17"/>
        <v>26807097.352179971</v>
      </c>
      <c r="J56" s="40">
        <f t="shared" si="17"/>
        <v>18822420.598579865</v>
      </c>
      <c r="K56" s="40">
        <f t="shared" si="17"/>
        <v>13213665.007631561</v>
      </c>
      <c r="L56" s="40">
        <f t="shared" si="17"/>
        <v>11950254.296900922</v>
      </c>
      <c r="M56" s="40">
        <f t="shared" si="17"/>
        <v>10328188.33366514</v>
      </c>
      <c r="N56" s="40">
        <f t="shared" si="17"/>
        <v>11571672.971000066</v>
      </c>
      <c r="O56" s="40">
        <f t="shared" si="17"/>
        <v>156731521.79972127</v>
      </c>
      <c r="P56" s="40">
        <f>+(O56/O65)*100</f>
        <v>4.7024516082012706</v>
      </c>
    </row>
    <row r="57" spans="2:16" ht="12.9" customHeight="1" x14ac:dyDescent="0.2">
      <c r="B57" s="47" t="s">
        <v>24</v>
      </c>
      <c r="C57" s="40">
        <f t="shared" ref="C57:O57" si="18">C33/$O$1</f>
        <v>1197130.665604884</v>
      </c>
      <c r="D57" s="40">
        <f t="shared" si="18"/>
        <v>1279786.4490012608</v>
      </c>
      <c r="E57" s="40">
        <f t="shared" si="18"/>
        <v>1356341.0976176255</v>
      </c>
      <c r="F57" s="40">
        <f t="shared" si="18"/>
        <v>916403.47733758041</v>
      </c>
      <c r="G57" s="40">
        <f t="shared" si="18"/>
        <v>1211046.3866215409</v>
      </c>
      <c r="H57" s="40">
        <f t="shared" si="18"/>
        <v>1724854.6021633816</v>
      </c>
      <c r="I57" s="40">
        <f t="shared" si="18"/>
        <v>2612347.2028668127</v>
      </c>
      <c r="J57" s="40">
        <f t="shared" si="18"/>
        <v>4090588.2274868935</v>
      </c>
      <c r="K57" s="40">
        <f t="shared" si="18"/>
        <v>3551269.4936624859</v>
      </c>
      <c r="L57" s="40">
        <f t="shared" si="18"/>
        <v>2408269.2945782733</v>
      </c>
      <c r="M57" s="40">
        <f t="shared" si="18"/>
        <v>1214661.2250315216</v>
      </c>
      <c r="N57" s="40">
        <f t="shared" si="18"/>
        <v>1532305.5279049703</v>
      </c>
      <c r="O57" s="40">
        <f t="shared" si="18"/>
        <v>23095003.649877232</v>
      </c>
      <c r="P57" s="40">
        <f>+(O57/O65)*100</f>
        <v>0.69292466383091378</v>
      </c>
    </row>
    <row r="58" spans="2:16" ht="12.9" customHeight="1" x14ac:dyDescent="0.2">
      <c r="B58" s="47" t="s">
        <v>25</v>
      </c>
      <c r="C58" s="40">
        <f t="shared" ref="C58:O58" si="19">C34/$O$1</f>
        <v>8306360.2097020373</v>
      </c>
      <c r="D58" s="40">
        <f t="shared" si="19"/>
        <v>9141412.1706815306</v>
      </c>
      <c r="E58" s="40">
        <f t="shared" si="19"/>
        <v>15601385.49339704</v>
      </c>
      <c r="F58" s="40">
        <f t="shared" si="19"/>
        <v>10521938.151171278</v>
      </c>
      <c r="G58" s="40">
        <f t="shared" si="19"/>
        <v>10982324.241820956</v>
      </c>
      <c r="H58" s="40">
        <f t="shared" si="19"/>
        <v>17343752.206516691</v>
      </c>
      <c r="I58" s="40">
        <f t="shared" si="19"/>
        <v>22917168.358882472</v>
      </c>
      <c r="J58" s="40">
        <f t="shared" si="19"/>
        <v>20346208.242086403</v>
      </c>
      <c r="K58" s="40">
        <f t="shared" si="19"/>
        <v>19620219.656247925</v>
      </c>
      <c r="L58" s="40">
        <f t="shared" si="19"/>
        <v>17717094.299555376</v>
      </c>
      <c r="M58" s="40">
        <f t="shared" si="19"/>
        <v>17439205.786714446</v>
      </c>
      <c r="N58" s="40">
        <f t="shared" si="19"/>
        <v>17797721.149379522</v>
      </c>
      <c r="O58" s="40">
        <f t="shared" si="19"/>
        <v>187734789.96615568</v>
      </c>
      <c r="P58" s="40">
        <f>+(O58/O65)*100</f>
        <v>5.6326497366609916</v>
      </c>
    </row>
    <row r="59" spans="2:16" ht="12.9" customHeight="1" x14ac:dyDescent="0.2">
      <c r="B59" s="47" t="s">
        <v>26</v>
      </c>
      <c r="C59" s="40">
        <f t="shared" ref="C59:O59" si="20">C35/$O$1</f>
        <v>13019.311168624328</v>
      </c>
      <c r="D59" s="40">
        <f t="shared" si="20"/>
        <v>15489.415356028932</v>
      </c>
      <c r="E59" s="40">
        <f t="shared" si="20"/>
        <v>17936.027606344149</v>
      </c>
      <c r="F59" s="40">
        <f t="shared" si="20"/>
        <v>25413.36518680735</v>
      </c>
      <c r="G59" s="40">
        <f t="shared" si="20"/>
        <v>20685.778751078371</v>
      </c>
      <c r="H59" s="40">
        <f t="shared" si="20"/>
        <v>32516.689893158138</v>
      </c>
      <c r="I59" s="40">
        <f t="shared" si="20"/>
        <v>53602.760634415019</v>
      </c>
      <c r="J59" s="40">
        <f t="shared" si="20"/>
        <v>59577.277855199412</v>
      </c>
      <c r="K59" s="40">
        <f t="shared" si="20"/>
        <v>58481.916517353508</v>
      </c>
      <c r="L59" s="40">
        <f t="shared" si="20"/>
        <v>46533.943858252038</v>
      </c>
      <c r="M59" s="40">
        <f t="shared" si="20"/>
        <v>39661.689561351115</v>
      </c>
      <c r="N59" s="40">
        <f t="shared" si="20"/>
        <v>82721.348463733491</v>
      </c>
      <c r="O59" s="40">
        <f t="shared" si="20"/>
        <v>465639.52485234587</v>
      </c>
      <c r="P59" s="40">
        <f>+(O59/O65)*100</f>
        <v>1.397068890380597E-2</v>
      </c>
    </row>
    <row r="60" spans="2:16" ht="12.9" customHeight="1" x14ac:dyDescent="0.2">
      <c r="B60" s="48" t="s">
        <v>33</v>
      </c>
      <c r="C60" s="40">
        <f t="shared" ref="C60:O60" si="21">C36/$O$1</f>
        <v>1054.08454442896</v>
      </c>
      <c r="D60" s="40">
        <f t="shared" si="21"/>
        <v>415.02422191253567</v>
      </c>
      <c r="E60" s="40">
        <f t="shared" si="21"/>
        <v>513.63726856460278</v>
      </c>
      <c r="F60" s="40">
        <f t="shared" si="21"/>
        <v>372.81836883668456</v>
      </c>
      <c r="G60" s="40">
        <f t="shared" si="21"/>
        <v>1278.1206450328489</v>
      </c>
      <c r="H60" s="40">
        <f t="shared" si="21"/>
        <v>3758.3117658769656</v>
      </c>
      <c r="I60" s="40">
        <f t="shared" si="21"/>
        <v>8035.7024354635341</v>
      </c>
      <c r="J60" s="40">
        <f t="shared" si="21"/>
        <v>9373.9465127082076</v>
      </c>
      <c r="K60" s="40">
        <f t="shared" si="21"/>
        <v>12627.911606609596</v>
      </c>
      <c r="L60" s="40">
        <f t="shared" si="21"/>
        <v>2560.8865883602098</v>
      </c>
      <c r="M60" s="40">
        <f t="shared" si="21"/>
        <v>2424.447541309974</v>
      </c>
      <c r="N60" s="40">
        <f t="shared" si="21"/>
        <v>10076.979228880482</v>
      </c>
      <c r="O60" s="40">
        <f t="shared" si="21"/>
        <v>52491.870727984598</v>
      </c>
      <c r="P60" s="40">
        <f>+(O60/O65)*100</f>
        <v>1.574925573923339E-3</v>
      </c>
    </row>
    <row r="61" spans="2:16" ht="12.9" customHeight="1" x14ac:dyDescent="0.2">
      <c r="B61" s="48" t="s">
        <v>35</v>
      </c>
      <c r="C61" s="40">
        <f t="shared" ref="C61:O61" si="22">C37/$O$1</f>
        <v>340.03583515827194</v>
      </c>
      <c r="D61" s="40">
        <f t="shared" si="22"/>
        <v>842.65711062446076</v>
      </c>
      <c r="E61" s="40">
        <f t="shared" si="22"/>
        <v>942.9955537859181</v>
      </c>
      <c r="F61" s="40">
        <f t="shared" si="22"/>
        <v>347.46831242949099</v>
      </c>
      <c r="G61" s="40">
        <f t="shared" si="22"/>
        <v>849.55869666202136</v>
      </c>
      <c r="H61" s="40">
        <f t="shared" si="22"/>
        <v>1298.5599575287013</v>
      </c>
      <c r="I61" s="40">
        <f t="shared" si="22"/>
        <v>2009.5560422058529</v>
      </c>
      <c r="J61" s="40">
        <f t="shared" si="22"/>
        <v>1325.6354104452851</v>
      </c>
      <c r="K61" s="40">
        <f t="shared" si="22"/>
        <v>2483.5091910544825</v>
      </c>
      <c r="L61" s="40">
        <f t="shared" si="22"/>
        <v>2946.180901187869</v>
      </c>
      <c r="M61" s="40">
        <f t="shared" si="22"/>
        <v>2583.4494657906962</v>
      </c>
      <c r="N61" s="40">
        <f t="shared" si="22"/>
        <v>1844.3161457296435</v>
      </c>
      <c r="O61" s="40">
        <f t="shared" si="22"/>
        <v>17813.922622602695</v>
      </c>
      <c r="P61" s="40">
        <f>+(O61/O65)*100</f>
        <v>5.344751848455542E-4</v>
      </c>
    </row>
    <row r="62" spans="2:16" ht="12.9" customHeight="1" x14ac:dyDescent="0.2">
      <c r="B62" s="47" t="s">
        <v>27</v>
      </c>
      <c r="C62" s="40">
        <f t="shared" ref="C62:O62" si="23">C38/$O$1</f>
        <v>1001484.3718893091</v>
      </c>
      <c r="D62" s="40">
        <f t="shared" si="23"/>
        <v>1208272.6126484836</v>
      </c>
      <c r="E62" s="40">
        <f t="shared" si="23"/>
        <v>1392682.7261264848</v>
      </c>
      <c r="F62" s="40">
        <f t="shared" si="23"/>
        <v>1501174.8623000863</v>
      </c>
      <c r="G62" s="40">
        <f t="shared" si="23"/>
        <v>1839430.3537062844</v>
      </c>
      <c r="H62" s="40">
        <f t="shared" si="23"/>
        <v>2512061.3179374873</v>
      </c>
      <c r="I62" s="40">
        <f t="shared" si="23"/>
        <v>4088621.4081889968</v>
      </c>
      <c r="J62" s="40">
        <f t="shared" si="23"/>
        <v>4030251.7751675625</v>
      </c>
      <c r="K62" s="40">
        <f t="shared" si="23"/>
        <v>2872577.0787709868</v>
      </c>
      <c r="L62" s="40">
        <f t="shared" si="23"/>
        <v>2230250.0497710533</v>
      </c>
      <c r="M62" s="40">
        <f t="shared" si="23"/>
        <v>1785753.0028535402</v>
      </c>
      <c r="N62" s="40">
        <f t="shared" si="23"/>
        <v>2813507.3329351647</v>
      </c>
      <c r="O62" s="40">
        <f t="shared" si="23"/>
        <v>27276066.892295439</v>
      </c>
      <c r="P62" s="40">
        <f>+(O62/O65)*100</f>
        <v>0.81837005823871356</v>
      </c>
    </row>
    <row r="63" spans="2:16" ht="12.9" customHeight="1" x14ac:dyDescent="0.2">
      <c r="B63" s="47" t="s">
        <v>28</v>
      </c>
      <c r="C63" s="40">
        <f t="shared" ref="C63:O63" si="24">C39/$O$1</f>
        <v>116569047.84657243</v>
      </c>
      <c r="D63" s="40">
        <f t="shared" si="24"/>
        <v>126318223.10704094</v>
      </c>
      <c r="E63" s="40">
        <f t="shared" si="24"/>
        <v>163672312.16404539</v>
      </c>
      <c r="F63" s="40">
        <f t="shared" si="24"/>
        <v>165230335.65598246</v>
      </c>
      <c r="G63" s="40">
        <f t="shared" si="24"/>
        <v>188689202.20319861</v>
      </c>
      <c r="H63" s="40">
        <f t="shared" si="24"/>
        <v>247905786.05083281</v>
      </c>
      <c r="I63" s="40">
        <f t="shared" si="24"/>
        <v>413685069.21494454</v>
      </c>
      <c r="J63" s="40">
        <f t="shared" si="24"/>
        <v>504381151.90125418</v>
      </c>
      <c r="K63" s="40">
        <f t="shared" si="24"/>
        <v>295938661.2250315</v>
      </c>
      <c r="L63" s="40">
        <f t="shared" si="24"/>
        <v>198861261.13212556</v>
      </c>
      <c r="M63" s="40">
        <f t="shared" si="24"/>
        <v>179299706.28442496</v>
      </c>
      <c r="N63" s="40">
        <f t="shared" si="24"/>
        <v>278895909.35032183</v>
      </c>
      <c r="O63" s="40">
        <f t="shared" si="24"/>
        <v>2879446666.1357751</v>
      </c>
      <c r="P63" s="40">
        <f>+(O63/O65)*100</f>
        <v>86.392695294585224</v>
      </c>
    </row>
    <row r="64" spans="2:16" ht="12.9" customHeight="1" x14ac:dyDescent="0.2">
      <c r="B64" s="47" t="s">
        <v>29</v>
      </c>
      <c r="C64" s="40">
        <f t="shared" ref="C64:O64" si="25">C40/$O$1</f>
        <v>129432.47727121905</v>
      </c>
      <c r="D64" s="40">
        <f t="shared" si="25"/>
        <v>122213.68372154754</v>
      </c>
      <c r="E64" s="40">
        <f t="shared" si="25"/>
        <v>159486.76089986064</v>
      </c>
      <c r="F64" s="40">
        <f t="shared" si="25"/>
        <v>143973.45543831706</v>
      </c>
      <c r="G64" s="40">
        <f t="shared" si="25"/>
        <v>295038.29053022759</v>
      </c>
      <c r="H64" s="40">
        <f t="shared" si="25"/>
        <v>947913.99562014733</v>
      </c>
      <c r="I64" s="40">
        <f t="shared" si="25"/>
        <v>3012577.0787709868</v>
      </c>
      <c r="J64" s="40">
        <f t="shared" si="25"/>
        <v>3277242.020041144</v>
      </c>
      <c r="K64" s="40">
        <f t="shared" si="25"/>
        <v>1326219.6562479262</v>
      </c>
      <c r="L64" s="40">
        <f t="shared" si="25"/>
        <v>332626.31893290859</v>
      </c>
      <c r="M64" s="40">
        <f t="shared" si="25"/>
        <v>188137.89899794277</v>
      </c>
      <c r="N64" s="40">
        <f t="shared" si="25"/>
        <v>751363.06324241823</v>
      </c>
      <c r="O64" s="40">
        <f t="shared" si="25"/>
        <v>10686224.699714646</v>
      </c>
      <c r="P64" s="40">
        <f>+(O64/O65)*100</f>
        <v>0.32062123781958096</v>
      </c>
    </row>
    <row r="65" spans="2:16" ht="12.9" customHeight="1" x14ac:dyDescent="0.2">
      <c r="B65" s="41" t="s">
        <v>51</v>
      </c>
      <c r="C65" s="42">
        <f t="shared" ref="C65:O65" si="26">C41/$O$1</f>
        <v>134440346.9374212</v>
      </c>
      <c r="D65" s="42">
        <f t="shared" si="26"/>
        <v>145523949.43260998</v>
      </c>
      <c r="E65" s="42">
        <f t="shared" si="26"/>
        <v>191437199.15057403</v>
      </c>
      <c r="F65" s="42">
        <f t="shared" si="26"/>
        <v>187581536.93012142</v>
      </c>
      <c r="G65" s="42">
        <f t="shared" si="26"/>
        <v>224835703.09907755</v>
      </c>
      <c r="H65" s="42">
        <f t="shared" si="26"/>
        <v>295547370.09755123</v>
      </c>
      <c r="I65" s="42">
        <f t="shared" si="26"/>
        <v>481350064.63600767</v>
      </c>
      <c r="J65" s="42">
        <f t="shared" si="26"/>
        <v>562728681.92978966</v>
      </c>
      <c r="K65" s="42">
        <f t="shared" si="26"/>
        <v>341295289.93297493</v>
      </c>
      <c r="L65" s="42">
        <f t="shared" si="26"/>
        <v>238306320.65830511</v>
      </c>
      <c r="M65" s="42">
        <f t="shared" si="26"/>
        <v>213019592.40825534</v>
      </c>
      <c r="N65" s="42">
        <f t="shared" si="26"/>
        <v>316908632.42418206</v>
      </c>
      <c r="O65" s="42">
        <f t="shared" si="26"/>
        <v>3332974687.6368704</v>
      </c>
      <c r="P65" s="42">
        <f t="shared" ref="D65:P65" si="27">SUM(P47:P64)</f>
        <v>99.999999999999986</v>
      </c>
    </row>
    <row r="66" spans="2:16" ht="12.9" customHeight="1" x14ac:dyDescent="0.2"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</row>
    <row r="67" spans="2:16" ht="12.9" customHeight="1" x14ac:dyDescent="0.2"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</row>
    <row r="68" spans="2:16" ht="12.9" customHeight="1" x14ac:dyDescent="0.25">
      <c r="B68" s="49" t="s">
        <v>55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</row>
    <row r="69" spans="2:16" ht="12.9" customHeight="1" x14ac:dyDescent="0.25">
      <c r="B69" s="37" t="s">
        <v>56</v>
      </c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</row>
    <row r="70" spans="2:16" ht="12.9" customHeight="1" x14ac:dyDescent="0.2"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</row>
    <row r="71" spans="2:16" ht="10.199999999999999" x14ac:dyDescent="0.2">
      <c r="B71" s="45" t="s">
        <v>54</v>
      </c>
      <c r="C71" s="38" t="s">
        <v>37</v>
      </c>
      <c r="D71" s="38" t="s">
        <v>38</v>
      </c>
      <c r="E71" s="38" t="s">
        <v>39</v>
      </c>
      <c r="F71" s="38" t="s">
        <v>40</v>
      </c>
      <c r="G71" s="38" t="s">
        <v>41</v>
      </c>
      <c r="H71" s="38" t="s">
        <v>42</v>
      </c>
      <c r="I71" s="38" t="s">
        <v>43</v>
      </c>
      <c r="J71" s="38" t="s">
        <v>44</v>
      </c>
      <c r="K71" s="38" t="s">
        <v>45</v>
      </c>
      <c r="L71" s="38" t="s">
        <v>46</v>
      </c>
      <c r="M71" s="38" t="s">
        <v>47</v>
      </c>
      <c r="N71" s="38" t="s">
        <v>48</v>
      </c>
    </row>
    <row r="72" spans="2:16" ht="12.9" customHeight="1" x14ac:dyDescent="0.2">
      <c r="B72" s="35" t="s">
        <v>28</v>
      </c>
      <c r="C72" s="50">
        <f t="shared" ref="C72:N72" si="28">+(C39/C8)*100</f>
        <v>86.706893058549284</v>
      </c>
      <c r="D72" s="50">
        <f t="shared" si="28"/>
        <v>86.802360435893107</v>
      </c>
      <c r="E72" s="50">
        <f t="shared" si="28"/>
        <v>85.496608229892516</v>
      </c>
      <c r="F72" s="50">
        <f t="shared" si="28"/>
        <v>88.084540920215773</v>
      </c>
      <c r="G72" s="50">
        <f t="shared" si="28"/>
        <v>83.923149038322265</v>
      </c>
      <c r="H72" s="50">
        <f t="shared" si="28"/>
        <v>83.880220612014455</v>
      </c>
      <c r="I72" s="50">
        <f t="shared" si="28"/>
        <v>85.942664104090085</v>
      </c>
      <c r="J72" s="50">
        <f t="shared" si="28"/>
        <v>89.631321114032829</v>
      </c>
      <c r="K72" s="50">
        <f t="shared" si="28"/>
        <v>86.710443992107017</v>
      </c>
      <c r="L72" s="50">
        <f t="shared" si="28"/>
        <v>83.447749343275802</v>
      </c>
      <c r="M72" s="50">
        <f t="shared" si="28"/>
        <v>84.170523592400031</v>
      </c>
      <c r="N72" s="50">
        <f t="shared" si="28"/>
        <v>88.005147482704032</v>
      </c>
    </row>
    <row r="73" spans="2:16" ht="12.9" customHeight="1" x14ac:dyDescent="0.2">
      <c r="B73" s="35" t="s">
        <v>25</v>
      </c>
      <c r="C73" s="50">
        <f t="shared" ref="C73:N73" si="29">+(C34/C8)*100</f>
        <v>6.1784727568193887</v>
      </c>
      <c r="D73" s="50">
        <f t="shared" si="29"/>
        <v>6.2817235282050836</v>
      </c>
      <c r="E73" s="50">
        <f t="shared" si="29"/>
        <v>8.1496101920744479</v>
      </c>
      <c r="F73" s="50">
        <f t="shared" si="29"/>
        <v>5.609261083669951</v>
      </c>
      <c r="G73" s="50">
        <f t="shared" si="29"/>
        <v>4.884599772386423</v>
      </c>
      <c r="H73" s="50">
        <f t="shared" si="29"/>
        <v>5.8683493616580114</v>
      </c>
      <c r="I73" s="50">
        <f t="shared" si="29"/>
        <v>4.7610190675287889</v>
      </c>
      <c r="J73" s="50">
        <f t="shared" si="29"/>
        <v>3.6156337672912415</v>
      </c>
      <c r="K73" s="50">
        <f t="shared" si="29"/>
        <v>5.7487519561436162</v>
      </c>
      <c r="L73" s="50">
        <f t="shared" si="29"/>
        <v>7.4345884954344061</v>
      </c>
      <c r="M73" s="50">
        <f t="shared" si="29"/>
        <v>8.1866675217798459</v>
      </c>
      <c r="N73" s="50">
        <f t="shared" si="29"/>
        <v>5.616041763594902</v>
      </c>
    </row>
    <row r="74" spans="2:16" ht="12.9" customHeight="1" x14ac:dyDescent="0.2">
      <c r="B74" s="35" t="s">
        <v>23</v>
      </c>
      <c r="C74" s="50">
        <f t="shared" ref="C74:N74" si="30">+(C32/C8)*100</f>
        <v>3.5049626010027195</v>
      </c>
      <c r="D74" s="50">
        <f t="shared" si="30"/>
        <v>3.3824599695885684</v>
      </c>
      <c r="E74" s="50">
        <f t="shared" si="30"/>
        <v>3.2570637761774797</v>
      </c>
      <c r="F74" s="50">
        <f t="shared" si="30"/>
        <v>3.7428492528962161</v>
      </c>
      <c r="G74" s="50">
        <f t="shared" si="30"/>
        <v>8.7030669781800469</v>
      </c>
      <c r="H74" s="50">
        <f t="shared" si="30"/>
        <v>7.3017473859795849</v>
      </c>
      <c r="I74" s="50">
        <f t="shared" si="30"/>
        <v>5.5691479697735664</v>
      </c>
      <c r="J74" s="50">
        <f t="shared" si="30"/>
        <v>3.3448482728890472</v>
      </c>
      <c r="K74" s="50">
        <f t="shared" si="30"/>
        <v>3.8716224329455344</v>
      </c>
      <c r="L74" s="50">
        <f t="shared" si="30"/>
        <v>5.0146610731470114</v>
      </c>
      <c r="M74" s="50">
        <f t="shared" si="30"/>
        <v>4.8484687332754852</v>
      </c>
      <c r="N74" s="50">
        <f t="shared" si="30"/>
        <v>3.6514224565241205</v>
      </c>
    </row>
    <row r="75" spans="2:16" ht="12.9" customHeight="1" x14ac:dyDescent="0.2">
      <c r="B75" s="51" t="s">
        <v>57</v>
      </c>
      <c r="C75" s="52">
        <f t="shared" ref="C75:D75" si="31">100-C72-C73-C74</f>
        <v>3.6096715836286082</v>
      </c>
      <c r="D75" s="52">
        <f t="shared" si="31"/>
        <v>3.5334560663132413</v>
      </c>
      <c r="E75" s="52">
        <f t="shared" ref="E75:F75" si="32">100-E72-E73-E74</f>
        <v>3.0967178018555566</v>
      </c>
      <c r="F75" s="52">
        <f t="shared" si="32"/>
        <v>2.5633487432180604</v>
      </c>
      <c r="G75" s="52">
        <f t="shared" ref="G75:H75" si="33">100-G72-G73-G74</f>
        <v>2.4891842111112652</v>
      </c>
      <c r="H75" s="52">
        <f t="shared" si="33"/>
        <v>2.9496826403479481</v>
      </c>
      <c r="I75" s="52">
        <f t="shared" ref="I75:J75" si="34">100-I72-I73-I74</f>
        <v>3.72716885860756</v>
      </c>
      <c r="J75" s="52">
        <f t="shared" si="34"/>
        <v>3.4081968457868825</v>
      </c>
      <c r="K75" s="52">
        <f t="shared" ref="K75:L75" si="35">100-K72-K73-K74</f>
        <v>3.6691816188038326</v>
      </c>
      <c r="L75" s="52">
        <f t="shared" si="35"/>
        <v>4.1030010881427801</v>
      </c>
      <c r="M75" s="52">
        <f t="shared" ref="M75:N75" si="36">100-M72-M73-M74</f>
        <v>2.7943401525446383</v>
      </c>
      <c r="N75" s="52">
        <f t="shared" si="36"/>
        <v>2.7273882971769452</v>
      </c>
    </row>
    <row r="76" spans="2:16" ht="12.9" customHeight="1" x14ac:dyDescent="0.2">
      <c r="B76" s="53" t="s">
        <v>58</v>
      </c>
      <c r="C76" s="54">
        <f>SUM(C72:C75)</f>
        <v>100</v>
      </c>
      <c r="D76" s="54">
        <f t="shared" ref="D76:N76" si="37">SUM(D72:D75)</f>
        <v>99.999999999999986</v>
      </c>
      <c r="E76" s="54">
        <f t="shared" si="37"/>
        <v>100</v>
      </c>
      <c r="F76" s="54">
        <f t="shared" si="37"/>
        <v>100</v>
      </c>
      <c r="G76" s="54">
        <f t="shared" si="37"/>
        <v>100</v>
      </c>
      <c r="H76" s="54">
        <f t="shared" si="37"/>
        <v>99.999999999999986</v>
      </c>
      <c r="I76" s="54">
        <f t="shared" si="37"/>
        <v>100</v>
      </c>
      <c r="J76" s="54">
        <f t="shared" si="37"/>
        <v>100</v>
      </c>
      <c r="K76" s="54">
        <f t="shared" si="37"/>
        <v>100</v>
      </c>
      <c r="L76" s="54">
        <f t="shared" si="37"/>
        <v>100</v>
      </c>
      <c r="M76" s="54">
        <f t="shared" si="37"/>
        <v>99.999999999999986</v>
      </c>
      <c r="N76" s="54">
        <f t="shared" si="37"/>
        <v>100</v>
      </c>
    </row>
    <row r="79" spans="2:16" ht="12.9" customHeight="1" x14ac:dyDescent="0.25">
      <c r="B79" s="44" t="s">
        <v>59</v>
      </c>
    </row>
    <row r="80" spans="2:16" ht="12.9" customHeight="1" x14ac:dyDescent="0.25">
      <c r="B80" s="37" t="s">
        <v>56</v>
      </c>
    </row>
    <row r="82" spans="2:14" ht="12.9" customHeight="1" x14ac:dyDescent="0.2">
      <c r="B82" s="45"/>
      <c r="C82" s="38" t="s">
        <v>37</v>
      </c>
      <c r="D82" s="38" t="s">
        <v>38</v>
      </c>
      <c r="E82" s="38" t="s">
        <v>39</v>
      </c>
      <c r="F82" s="38" t="s">
        <v>40</v>
      </c>
      <c r="G82" s="38" t="s">
        <v>41</v>
      </c>
      <c r="H82" s="38" t="s">
        <v>42</v>
      </c>
      <c r="I82" s="38" t="s">
        <v>43</v>
      </c>
      <c r="J82" s="38" t="s">
        <v>44</v>
      </c>
      <c r="K82" s="38" t="s">
        <v>45</v>
      </c>
      <c r="L82" s="38" t="s">
        <v>46</v>
      </c>
      <c r="M82" s="38" t="s">
        <v>47</v>
      </c>
      <c r="N82" s="38" t="s">
        <v>48</v>
      </c>
    </row>
    <row r="83" spans="2:14" ht="12.9" customHeight="1" x14ac:dyDescent="0.2">
      <c r="B83" s="39" t="s">
        <v>60</v>
      </c>
      <c r="C83" s="40">
        <f>+('January 2021'!$E$24/'2021'!C8)*100</f>
        <v>65.627701435035704</v>
      </c>
      <c r="D83" s="40">
        <f>+('February 2021'!$E$24/'2021'!D8)*100</f>
        <v>68.54129827841146</v>
      </c>
      <c r="E83" s="40">
        <f>+('March 2021'!$E$24/'2021'!E8)*100</f>
        <v>73.205095568000914</v>
      </c>
      <c r="F83" s="40">
        <f>+('April 2021'!$E$24/'2021'!F8)*100</f>
        <v>72.206156370399569</v>
      </c>
      <c r="G83" s="40">
        <f>+('May 2021'!$E$24/'2021'!G8)*100</f>
        <v>72.74018614387245</v>
      </c>
      <c r="H83" s="40">
        <f>+('June 2021'!$E$24/'2021'!H8)*100</f>
        <v>75.743402266010534</v>
      </c>
      <c r="I83" s="40">
        <f>+('July 2021'!$E$24/'2021'!I8)*100</f>
        <v>75.936140661057749</v>
      </c>
      <c r="J83" s="40">
        <f>+('August 2021'!$E$24/'2021'!J8)*100</f>
        <v>74.437661167413992</v>
      </c>
      <c r="K83" s="40">
        <f>+('September 2021'!$E$24/'2021'!K8)*100</f>
        <v>67.475244254967294</v>
      </c>
      <c r="L83" s="40">
        <f>+('October 2021'!$E$24/'2021'!L8)*100</f>
        <v>65.913789149361449</v>
      </c>
      <c r="M83" s="40">
        <f>+('November 2021'!$E$24/'2021'!M8)*100</f>
        <v>66.837924920863941</v>
      </c>
      <c r="N83" s="40">
        <f>+('December 2021'!$E$24/'2021'!N8)*100</f>
        <v>72.812697476469268</v>
      </c>
    </row>
    <row r="84" spans="2:14" ht="12.9" customHeight="1" x14ac:dyDescent="0.2">
      <c r="B84" s="39" t="s">
        <v>61</v>
      </c>
      <c r="C84" s="40">
        <f>+('January 2021'!$E$50/'2021'!C8)*100</f>
        <v>34.372298564964296</v>
      </c>
      <c r="D84" s="40">
        <f>+('February 2021'!$E$50/'2021'!D8)*100</f>
        <v>31.458701721588543</v>
      </c>
      <c r="E84" s="40">
        <f>+('March 2021'!$E$50/'2021'!E8)*100</f>
        <v>26.79490443199909</v>
      </c>
      <c r="F84" s="40">
        <f>+('April 2021'!$E$50/'2021'!F8)*100</f>
        <v>27.793843629600435</v>
      </c>
      <c r="G84" s="40">
        <f>+('May 2021'!$E$50/'2021'!G8)*100</f>
        <v>27.25981385612755</v>
      </c>
      <c r="H84" s="40">
        <f>+('June 2021'!$E$50/'2021'!H8)*100</f>
        <v>24.256597733989473</v>
      </c>
      <c r="I84" s="40">
        <f>+('July 2021'!$E$50/'2021'!I8)*100</f>
        <v>24.063859338942255</v>
      </c>
      <c r="J84" s="40">
        <f>+('August 2021'!$E$50/'2021'!J8)*100</f>
        <v>25.562338832586008</v>
      </c>
      <c r="K84" s="40">
        <f>+('September 2021'!$E$50/'2021'!K8)*100</f>
        <v>32.524755745032714</v>
      </c>
      <c r="L84" s="40">
        <f>+('October 2021'!$E$50/'2021'!L8)*100</f>
        <v>34.086210850638558</v>
      </c>
      <c r="M84" s="40">
        <f>+('November 2021'!$E$50/'2021'!M8)*100</f>
        <v>33.162075079136066</v>
      </c>
      <c r="N84" s="40">
        <f>+('December 2021'!$E$50/'2021'!N8)*100</f>
        <v>27.187302523530736</v>
      </c>
    </row>
    <row r="85" spans="2:14" ht="12.9" customHeight="1" x14ac:dyDescent="0.2">
      <c r="B85" s="55" t="s">
        <v>62</v>
      </c>
      <c r="C85" s="56">
        <f>+('January 2021'!$E$73/'2021'!C8)*100</f>
        <v>0</v>
      </c>
      <c r="D85" s="56">
        <f>+('February 2021'!$E$73/'2021'!D8)*100</f>
        <v>0</v>
      </c>
      <c r="E85" s="56">
        <f>+('March 2021'!$E$73/'2021'!E8)*100</f>
        <v>0</v>
      </c>
      <c r="F85" s="56">
        <f>+('April 2021'!$E$73/'2021'!F8)*100</f>
        <v>0</v>
      </c>
      <c r="G85" s="56">
        <f>+('May 2021'!$E$73/'2021'!G8)*100</f>
        <v>0</v>
      </c>
      <c r="H85" s="56">
        <f>+('June 2021'!$E$73/'2021'!H8)*100</f>
        <v>0</v>
      </c>
      <c r="I85" s="56">
        <f>+('July 2021'!$E$73/'2021'!I8)*100</f>
        <v>0</v>
      </c>
      <c r="J85" s="56">
        <f>+('August 2021'!$E$73/'2021'!J8)*100</f>
        <v>0</v>
      </c>
      <c r="K85" s="56">
        <f>+('September 2021'!$E$73/'2021'!K8)*100</f>
        <v>0</v>
      </c>
      <c r="L85" s="56">
        <f>+('October 2021'!$E$73/'2021'!L8)*100</f>
        <v>0</v>
      </c>
      <c r="M85" s="56">
        <f>+('November 2021'!$E$73/'2021'!M8)*100</f>
        <v>0</v>
      </c>
      <c r="N85" s="56">
        <f>+('December 2021'!$E$73/'2021'!N8)*100</f>
        <v>0</v>
      </c>
    </row>
    <row r="86" spans="2:14" ht="12.9" customHeight="1" x14ac:dyDescent="0.2">
      <c r="B86" s="53" t="s">
        <v>58</v>
      </c>
      <c r="C86" s="57">
        <f t="shared" ref="C86:N86" si="38">SUM(C83:C85)</f>
        <v>100</v>
      </c>
      <c r="D86" s="57">
        <f t="shared" si="38"/>
        <v>100</v>
      </c>
      <c r="E86" s="57">
        <f t="shared" si="38"/>
        <v>100</v>
      </c>
      <c r="F86" s="57">
        <f t="shared" si="38"/>
        <v>100</v>
      </c>
      <c r="G86" s="57">
        <f t="shared" si="38"/>
        <v>100</v>
      </c>
      <c r="H86" s="57">
        <f t="shared" si="38"/>
        <v>100</v>
      </c>
      <c r="I86" s="57">
        <f t="shared" si="38"/>
        <v>100</v>
      </c>
      <c r="J86" s="57">
        <f t="shared" si="38"/>
        <v>100</v>
      </c>
      <c r="K86" s="57">
        <f t="shared" si="38"/>
        <v>100</v>
      </c>
      <c r="L86" s="57">
        <f t="shared" si="38"/>
        <v>100</v>
      </c>
      <c r="M86" s="57">
        <f t="shared" si="38"/>
        <v>100</v>
      </c>
      <c r="N86" s="57">
        <f t="shared" si="38"/>
        <v>100</v>
      </c>
    </row>
    <row r="89" spans="2:14" ht="12.9" customHeight="1" x14ac:dyDescent="0.2">
      <c r="B89" s="35" t="s">
        <v>123</v>
      </c>
    </row>
  </sheetData>
  <sheetProtection algorithmName="SHA-512" hashValue="EUi+XxD3LDbdjWtdO8mgbsYHlwPmvLIeYaVG+RdKoNQwhtr9E4IFC6qiQPKnaORRN9jkyeLd0l/ZnaSqzE229w==" saltValue="+xjHtc3g+/H8wOD2Dw1Lc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72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34" t="s">
        <v>54</v>
      </c>
      <c r="C4" s="34"/>
      <c r="D4" s="34" t="s">
        <v>63</v>
      </c>
      <c r="E4" s="34"/>
      <c r="F4" s="34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26">
        <v>1131860</v>
      </c>
      <c r="E6" s="26">
        <v>5360444</v>
      </c>
      <c r="F6" s="26">
        <f>E6/'2021'!$O$1</f>
        <v>711453.18202933169</v>
      </c>
    </row>
    <row r="7" spans="2:6" ht="12.9" customHeight="1" x14ac:dyDescent="0.2">
      <c r="B7" s="18" t="s">
        <v>1</v>
      </c>
      <c r="C7" s="18" t="s">
        <v>16</v>
      </c>
      <c r="D7" s="26">
        <v>615955</v>
      </c>
      <c r="E7" s="26">
        <v>2962023</v>
      </c>
      <c r="F7" s="26">
        <f>E7/'2021'!$O$1</f>
        <v>393128.01114871586</v>
      </c>
    </row>
    <row r="8" spans="2:6" ht="12.9" customHeight="1" x14ac:dyDescent="0.2">
      <c r="B8" s="18" t="s">
        <v>2</v>
      </c>
      <c r="C8" s="18" t="s">
        <v>17</v>
      </c>
      <c r="D8" s="26">
        <v>2503835</v>
      </c>
      <c r="E8" s="26">
        <v>709943</v>
      </c>
      <c r="F8" s="26">
        <f>E8/'2021'!$O$1</f>
        <v>94225.62877430486</v>
      </c>
    </row>
    <row r="9" spans="2:6" ht="12.9" customHeight="1" x14ac:dyDescent="0.2">
      <c r="B9" s="18" t="s">
        <v>3</v>
      </c>
      <c r="C9" s="18" t="s">
        <v>18</v>
      </c>
      <c r="D9" s="26">
        <v>3311130</v>
      </c>
      <c r="E9" s="26">
        <v>3340189</v>
      </c>
      <c r="F9" s="26">
        <f>E9/'2021'!$O$1</f>
        <v>443319.26471564133</v>
      </c>
    </row>
    <row r="10" spans="2:6" ht="12.9" customHeight="1" x14ac:dyDescent="0.2">
      <c r="B10" s="18" t="s">
        <v>4</v>
      </c>
      <c r="C10" s="18" t="s">
        <v>19</v>
      </c>
      <c r="D10" s="26">
        <v>16520860</v>
      </c>
      <c r="E10" s="26">
        <v>341934</v>
      </c>
      <c r="F10" s="26">
        <f>E10/'2021'!$O$1</f>
        <v>45382.440772446746</v>
      </c>
    </row>
    <row r="11" spans="2:6" ht="12.9" customHeight="1" x14ac:dyDescent="0.2">
      <c r="B11" s="18" t="s">
        <v>5</v>
      </c>
      <c r="C11" s="18" t="s">
        <v>20</v>
      </c>
      <c r="D11" s="26">
        <v>978000</v>
      </c>
      <c r="E11" s="26">
        <v>56243</v>
      </c>
      <c r="F11" s="26">
        <f>E11/'2021'!$O$1</f>
        <v>7464.7289136638128</v>
      </c>
    </row>
    <row r="12" spans="2:6" ht="12.9" customHeight="1" x14ac:dyDescent="0.2">
      <c r="B12" s="18" t="s">
        <v>6</v>
      </c>
      <c r="C12" s="18" t="s">
        <v>21</v>
      </c>
      <c r="D12" s="26">
        <v>1056600</v>
      </c>
      <c r="E12" s="26">
        <v>762405</v>
      </c>
      <c r="F12" s="26">
        <f>E12/'2021'!$O$1</f>
        <v>101188.53274935298</v>
      </c>
    </row>
    <row r="13" spans="2:6" ht="12.9" customHeight="1" x14ac:dyDescent="0.2">
      <c r="B13" s="18" t="s">
        <v>30</v>
      </c>
      <c r="C13" s="18" t="s">
        <v>31</v>
      </c>
      <c r="D13" s="26">
        <v>1800</v>
      </c>
      <c r="E13" s="26">
        <v>126</v>
      </c>
      <c r="F13" s="26">
        <f>E13/'2021'!$O$1</f>
        <v>16.723073860242881</v>
      </c>
    </row>
    <row r="14" spans="2:6" ht="12.9" customHeight="1" x14ac:dyDescent="0.2">
      <c r="B14" s="18" t="s">
        <v>7</v>
      </c>
      <c r="C14" s="18" t="s">
        <v>22</v>
      </c>
      <c r="D14" s="26">
        <v>4772870</v>
      </c>
      <c r="E14" s="26">
        <v>3535690</v>
      </c>
      <c r="F14" s="26">
        <f>E14/'2021'!$O$1</f>
        <v>469266.70648350916</v>
      </c>
    </row>
    <row r="15" spans="2:6" ht="12.9" customHeight="1" x14ac:dyDescent="0.2">
      <c r="B15" s="18" t="s">
        <v>8</v>
      </c>
      <c r="C15" s="18" t="s">
        <v>23</v>
      </c>
      <c r="D15" s="26">
        <v>4397601</v>
      </c>
      <c r="E15" s="26">
        <v>30386112</v>
      </c>
      <c r="F15" s="26">
        <f>E15/'2021'!$O$1</f>
        <v>4032930.1214413694</v>
      </c>
    </row>
    <row r="16" spans="2:6" ht="12.9" customHeight="1" x14ac:dyDescent="0.2">
      <c r="B16" s="18" t="s">
        <v>9</v>
      </c>
      <c r="C16" s="18" t="s">
        <v>24</v>
      </c>
      <c r="D16" s="26">
        <v>938787</v>
      </c>
      <c r="E16" s="26">
        <v>7846386</v>
      </c>
      <c r="F16" s="26">
        <f>E16/'2021'!$O$1</f>
        <v>1041394.385825204</v>
      </c>
    </row>
    <row r="17" spans="2:18" ht="12.9" customHeight="1" x14ac:dyDescent="0.2">
      <c r="B17" s="18" t="s">
        <v>10</v>
      </c>
      <c r="C17" s="18" t="s">
        <v>25</v>
      </c>
      <c r="D17" s="26">
        <v>8759987</v>
      </c>
      <c r="E17" s="26">
        <v>53566505</v>
      </c>
      <c r="F17" s="26">
        <f>E17/'2021'!$O$1</f>
        <v>7109496.9805561081</v>
      </c>
    </row>
    <row r="18" spans="2:18" ht="12.9" customHeight="1" x14ac:dyDescent="0.2">
      <c r="B18" s="18" t="s">
        <v>11</v>
      </c>
      <c r="C18" s="18" t="s">
        <v>26</v>
      </c>
      <c r="D18" s="26">
        <v>780780</v>
      </c>
      <c r="E18" s="26">
        <v>43132</v>
      </c>
      <c r="F18" s="26">
        <f>E18/'2021'!$O$1</f>
        <v>5724.6001725396509</v>
      </c>
    </row>
    <row r="19" spans="2:18" ht="12.9" customHeight="1" x14ac:dyDescent="0.2">
      <c r="B19" s="18" t="s">
        <v>32</v>
      </c>
      <c r="C19" s="18" t="s">
        <v>33</v>
      </c>
      <c r="D19" s="26">
        <v>6109</v>
      </c>
      <c r="E19" s="26">
        <v>7942</v>
      </c>
      <c r="F19" s="26">
        <f>E19/'2021'!$O$1</f>
        <v>1054.08454442896</v>
      </c>
    </row>
    <row r="20" spans="2:18" ht="12.9" customHeight="1" x14ac:dyDescent="0.2">
      <c r="B20" s="18" t="s">
        <v>34</v>
      </c>
      <c r="C20" s="18" t="s">
        <v>35</v>
      </c>
      <c r="D20" s="26">
        <v>340</v>
      </c>
      <c r="E20" s="26">
        <v>1122</v>
      </c>
      <c r="F20" s="26">
        <f>E20/'2021'!$O$1</f>
        <v>148.91499104121041</v>
      </c>
    </row>
    <row r="21" spans="2:18" ht="12.9" customHeight="1" x14ac:dyDescent="0.2">
      <c r="B21" s="18" t="s">
        <v>12</v>
      </c>
      <c r="C21" s="18" t="s">
        <v>27</v>
      </c>
      <c r="D21" s="26">
        <v>1062735</v>
      </c>
      <c r="E21" s="26">
        <v>3998234</v>
      </c>
      <c r="F21" s="26">
        <f>E21/'2021'!$O$1</f>
        <v>530656.84517884394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73736977</v>
      </c>
      <c r="E22" s="26">
        <v>551198839</v>
      </c>
      <c r="F22" s="26">
        <f>E22/'2021'!$O$1</f>
        <v>73156657.906961307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390350</v>
      </c>
      <c r="E23" s="26">
        <v>652491</v>
      </c>
      <c r="F23" s="26">
        <f>E23/'2021'!$O$1</f>
        <v>86600.437985267767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664769760</v>
      </c>
      <c r="F24" s="8">
        <f>E24/'2021'!$O$1</f>
        <v>88230109.49631694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664.76976000000002</v>
      </c>
      <c r="F25" s="3">
        <f>E25/'2021'!$O$1</f>
        <v>88.230109496316942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34" t="s">
        <v>54</v>
      </c>
      <c r="C30" s="34"/>
      <c r="D30" s="34" t="s">
        <v>68</v>
      </c>
      <c r="E30" s="34"/>
      <c r="F30" s="34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42505</v>
      </c>
      <c r="E32" s="26">
        <v>202148</v>
      </c>
      <c r="F32" s="26">
        <f>E32/'2021'!$O$1</f>
        <v>26829.650275399825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82395</v>
      </c>
      <c r="E33" s="26">
        <v>399936</v>
      </c>
      <c r="F33" s="26">
        <f>E33/'2021'!$O$1</f>
        <v>53080.629106111883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716335</v>
      </c>
      <c r="E34" s="26">
        <v>202329</v>
      </c>
      <c r="F34" s="26">
        <f>E34/'2021'!$O$1</f>
        <v>26853.673103722875</v>
      </c>
    </row>
    <row r="35" spans="2:18" ht="12.9" customHeight="1" x14ac:dyDescent="0.2">
      <c r="B35" s="18" t="s">
        <v>3</v>
      </c>
      <c r="C35" s="18" t="s">
        <v>18</v>
      </c>
      <c r="D35" s="26">
        <v>257120</v>
      </c>
      <c r="E35" s="26">
        <v>258612</v>
      </c>
      <c r="F35" s="26">
        <f>E35/'2021'!$O$1</f>
        <v>34323.710929723275</v>
      </c>
    </row>
    <row r="36" spans="2:18" ht="12.9" customHeight="1" x14ac:dyDescent="0.2">
      <c r="B36" s="18" t="s">
        <v>4</v>
      </c>
      <c r="C36" s="18" t="s">
        <v>19</v>
      </c>
      <c r="D36" s="26">
        <v>14160580</v>
      </c>
      <c r="E36" s="26">
        <v>301158</v>
      </c>
      <c r="F36" s="26">
        <f>E36/'2021'!$O$1</f>
        <v>39970.535536531948</v>
      </c>
    </row>
    <row r="37" spans="2:18" ht="12.9" customHeight="1" x14ac:dyDescent="0.2">
      <c r="B37" s="18" t="s">
        <v>5</v>
      </c>
      <c r="C37" s="18" t="s">
        <v>20</v>
      </c>
      <c r="D37" s="26">
        <v>42000</v>
      </c>
      <c r="E37" s="26">
        <v>2523</v>
      </c>
      <c r="F37" s="26">
        <f>E37/'2021'!$O$1</f>
        <v>334.85964563010151</v>
      </c>
    </row>
    <row r="38" spans="2:18" ht="12.9" customHeight="1" x14ac:dyDescent="0.2">
      <c r="B38" s="18" t="s">
        <v>6</v>
      </c>
      <c r="C38" s="18" t="s">
        <v>21</v>
      </c>
      <c r="D38" s="26">
        <v>314650</v>
      </c>
      <c r="E38" s="26">
        <v>234615</v>
      </c>
      <c r="F38" s="26">
        <f>E38/'2021'!$O$1</f>
        <v>31138.761696197489</v>
      </c>
    </row>
    <row r="39" spans="2:18" ht="12.9" customHeight="1" x14ac:dyDescent="0.2">
      <c r="B39" s="18" t="s">
        <v>30</v>
      </c>
      <c r="C39" s="18" t="s">
        <v>31</v>
      </c>
      <c r="D39" s="26">
        <v>13350</v>
      </c>
      <c r="E39" s="26">
        <v>1131</v>
      </c>
      <c r="F39" s="26">
        <f>E39/'2021'!$O$1</f>
        <v>150.10949631694206</v>
      </c>
    </row>
    <row r="40" spans="2:18" ht="12.9" customHeight="1" x14ac:dyDescent="0.2">
      <c r="B40" s="18" t="s">
        <v>7</v>
      </c>
      <c r="C40" s="18" t="s">
        <v>22</v>
      </c>
      <c r="D40" s="26">
        <v>327990</v>
      </c>
      <c r="E40" s="26">
        <v>243115</v>
      </c>
      <c r="F40" s="26">
        <f>E40/'2021'!$O$1</f>
        <v>32266.905567721813</v>
      </c>
    </row>
    <row r="41" spans="2:18" ht="12.9" customHeight="1" x14ac:dyDescent="0.2">
      <c r="B41" s="18" t="s">
        <v>8</v>
      </c>
      <c r="C41" s="18" t="s">
        <v>23</v>
      </c>
      <c r="D41" s="26">
        <v>733610</v>
      </c>
      <c r="E41" s="26">
        <v>5117084</v>
      </c>
      <c r="F41" s="26">
        <f>E41/'2021'!$O$1</f>
        <v>679153.75937354832</v>
      </c>
    </row>
    <row r="42" spans="2:18" ht="12.9" customHeight="1" x14ac:dyDescent="0.2">
      <c r="B42" s="18" t="s">
        <v>9</v>
      </c>
      <c r="C42" s="18" t="s">
        <v>24</v>
      </c>
      <c r="D42" s="26">
        <v>139467</v>
      </c>
      <c r="E42" s="26">
        <v>1173395</v>
      </c>
      <c r="F42" s="26">
        <f>E42/'2021'!$O$1</f>
        <v>155736.27977968013</v>
      </c>
    </row>
    <row r="43" spans="2:18" ht="12.9" customHeight="1" x14ac:dyDescent="0.2">
      <c r="B43" s="18" t="s">
        <v>10</v>
      </c>
      <c r="C43" s="18" t="s">
        <v>25</v>
      </c>
      <c r="D43" s="26">
        <v>1452269</v>
      </c>
      <c r="E43" s="26">
        <v>9017766</v>
      </c>
      <c r="F43" s="26">
        <f>E43/'2021'!$O$1</f>
        <v>1196863.2291459288</v>
      </c>
    </row>
    <row r="44" spans="2:18" ht="12.9" customHeight="1" x14ac:dyDescent="0.2">
      <c r="B44" s="18" t="s">
        <v>11</v>
      </c>
      <c r="C44" s="18" t="s">
        <v>26</v>
      </c>
      <c r="D44" s="26">
        <v>844930</v>
      </c>
      <c r="E44" s="26">
        <v>54962</v>
      </c>
      <c r="F44" s="26">
        <f>E44/'2021'!$O$1</f>
        <v>7294.7109960846765</v>
      </c>
    </row>
    <row r="45" spans="2:18" ht="12.9" customHeight="1" x14ac:dyDescent="0.2">
      <c r="B45" s="18" t="s">
        <v>32</v>
      </c>
      <c r="C45" s="18" t="s">
        <v>33</v>
      </c>
      <c r="D45" s="26">
        <v>0</v>
      </c>
      <c r="E45" s="26">
        <v>0</v>
      </c>
      <c r="F45" s="26">
        <f>E45/'2021'!$O$1</f>
        <v>0</v>
      </c>
    </row>
    <row r="46" spans="2:18" ht="12.9" customHeight="1" x14ac:dyDescent="0.2">
      <c r="B46" s="12" t="s">
        <v>34</v>
      </c>
      <c r="C46" s="12" t="s">
        <v>35</v>
      </c>
      <c r="D46" s="26">
        <v>365</v>
      </c>
      <c r="E46" s="26">
        <v>1440</v>
      </c>
      <c r="F46" s="26">
        <f>E46/'2021'!$O$1</f>
        <v>191.12084411706149</v>
      </c>
    </row>
    <row r="47" spans="2:18" ht="12.9" customHeight="1" x14ac:dyDescent="0.2">
      <c r="B47" s="18" t="s">
        <v>12</v>
      </c>
      <c r="C47" s="18" t="s">
        <v>27</v>
      </c>
      <c r="D47" s="26">
        <v>904686</v>
      </c>
      <c r="E47" s="26">
        <v>3547450</v>
      </c>
      <c r="F47" s="26">
        <f>E47/'2021'!$O$1</f>
        <v>470827.52671046514</v>
      </c>
    </row>
    <row r="48" spans="2:18" ht="12.9" customHeight="1" x14ac:dyDescent="0.2">
      <c r="B48" s="18" t="s">
        <v>13</v>
      </c>
      <c r="C48" s="18" t="s">
        <v>28</v>
      </c>
      <c r="D48" s="26">
        <v>43107025</v>
      </c>
      <c r="E48" s="26">
        <v>327090652</v>
      </c>
      <c r="F48" s="26">
        <f>E48/'2021'!$O$1</f>
        <v>43412389.939611122</v>
      </c>
    </row>
    <row r="49" spans="2:6" ht="12.9" customHeight="1" x14ac:dyDescent="0.2">
      <c r="B49" s="18" t="s">
        <v>14</v>
      </c>
      <c r="C49" s="18" t="s">
        <v>29</v>
      </c>
      <c r="D49" s="26">
        <v>195980</v>
      </c>
      <c r="E49" s="26">
        <v>322718</v>
      </c>
      <c r="F49" s="26">
        <f>E49/'2021'!$O$1</f>
        <v>42832.039285951287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348171034</v>
      </c>
      <c r="F50" s="8">
        <f>E50/'2021'!$O$1</f>
        <v>46210237.441104248</v>
      </c>
    </row>
    <row r="51" spans="2:6" ht="12.9" customHeight="1" x14ac:dyDescent="0.2">
      <c r="B51" s="9" t="s">
        <v>125</v>
      </c>
      <c r="C51" s="2"/>
      <c r="D51" s="10"/>
      <c r="E51" s="3">
        <f>+E50/1000000</f>
        <v>348.17103400000002</v>
      </c>
      <c r="F51" s="3">
        <f>E51/'2021'!$O$1</f>
        <v>46.210237441104255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74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34" t="s">
        <v>54</v>
      </c>
      <c r="C56" s="34"/>
      <c r="D56" s="34" t="s">
        <v>69</v>
      </c>
      <c r="E56" s="34"/>
      <c r="F56" s="34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E72/'2021'!$O$1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75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33"/>
      <c r="C79" s="33"/>
      <c r="D79" s="33"/>
      <c r="E79" s="33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664.76976000000002</v>
      </c>
      <c r="F81" s="6">
        <f>E81/'2021'!$O$1</f>
        <v>88.230109496316942</v>
      </c>
    </row>
    <row r="82" spans="2:6" ht="12.9" customHeight="1" x14ac:dyDescent="0.2">
      <c r="B82" s="15" t="s">
        <v>61</v>
      </c>
      <c r="C82" s="5"/>
      <c r="D82" s="5"/>
      <c r="E82" s="11">
        <f>+E51</f>
        <v>348.17103400000002</v>
      </c>
      <c r="F82" s="11">
        <f>E82/'2021'!$O$1</f>
        <v>46.210237441104255</v>
      </c>
    </row>
    <row r="85" spans="2:6" ht="12.9" customHeight="1" x14ac:dyDescent="0.2">
      <c r="B85" s="35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7 B8:B23 B32:B49 B58:B7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76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34" t="s">
        <v>54</v>
      </c>
      <c r="C4" s="34"/>
      <c r="D4" s="34" t="s">
        <v>63</v>
      </c>
      <c r="E4" s="34"/>
      <c r="F4" s="34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26">
        <v>1374670</v>
      </c>
      <c r="E6" s="26">
        <v>6597328</v>
      </c>
      <c r="F6" s="26">
        <f>E6/'2021'!$O$1</f>
        <v>875615.90019244805</v>
      </c>
    </row>
    <row r="7" spans="2:6" ht="12.9" customHeight="1" x14ac:dyDescent="0.2">
      <c r="B7" s="18" t="s">
        <v>1</v>
      </c>
      <c r="C7" s="18" t="s">
        <v>16</v>
      </c>
      <c r="D7" s="26">
        <v>724990</v>
      </c>
      <c r="E7" s="26">
        <v>3522541</v>
      </c>
      <c r="F7" s="26">
        <f>E7/'2021'!$O$1</f>
        <v>467521.53427566524</v>
      </c>
    </row>
    <row r="8" spans="2:6" ht="12.9" customHeight="1" x14ac:dyDescent="0.2">
      <c r="B8" s="18" t="s">
        <v>2</v>
      </c>
      <c r="C8" s="18" t="s">
        <v>17</v>
      </c>
      <c r="D8" s="26">
        <v>5362241</v>
      </c>
      <c r="E8" s="26">
        <v>1544402</v>
      </c>
      <c r="F8" s="26">
        <f>E8/'2021'!$O$1</f>
        <v>204977.37076116531</v>
      </c>
    </row>
    <row r="9" spans="2:6" ht="12.9" customHeight="1" x14ac:dyDescent="0.2">
      <c r="B9" s="18" t="s">
        <v>3</v>
      </c>
      <c r="C9" s="18" t="s">
        <v>18</v>
      </c>
      <c r="D9" s="26">
        <v>1861700</v>
      </c>
      <c r="E9" s="26">
        <v>1879017</v>
      </c>
      <c r="F9" s="26">
        <f>E9/'2021'!$O$1</f>
        <v>249388.41329882538</v>
      </c>
    </row>
    <row r="10" spans="2:6" ht="12.9" customHeight="1" x14ac:dyDescent="0.2">
      <c r="B10" s="18" t="s">
        <v>4</v>
      </c>
      <c r="C10" s="18" t="s">
        <v>19</v>
      </c>
      <c r="D10" s="26">
        <v>22452900</v>
      </c>
      <c r="E10" s="26">
        <v>474208</v>
      </c>
      <c r="F10" s="26">
        <f>E10/'2021'!$O$1</f>
        <v>62938.217532682989</v>
      </c>
    </row>
    <row r="11" spans="2:6" ht="12.9" customHeight="1" x14ac:dyDescent="0.2">
      <c r="B11" s="18" t="s">
        <v>5</v>
      </c>
      <c r="C11" s="18" t="s">
        <v>20</v>
      </c>
      <c r="D11" s="26">
        <v>52000</v>
      </c>
      <c r="E11" s="26">
        <v>3354</v>
      </c>
      <c r="F11" s="26">
        <f>E11/'2021'!$O$1</f>
        <v>445.15229942265574</v>
      </c>
    </row>
    <row r="12" spans="2:6" ht="12.9" customHeight="1" x14ac:dyDescent="0.2">
      <c r="B12" s="18" t="s">
        <v>6</v>
      </c>
      <c r="C12" s="18" t="s">
        <v>21</v>
      </c>
      <c r="D12" s="26">
        <v>171450</v>
      </c>
      <c r="E12" s="26">
        <v>119841</v>
      </c>
      <c r="F12" s="26">
        <f>E12/'2021'!$O$1</f>
        <v>15905.634083217201</v>
      </c>
    </row>
    <row r="13" spans="2:6" ht="12.9" customHeight="1" x14ac:dyDescent="0.2">
      <c r="B13" s="18" t="s">
        <v>30</v>
      </c>
      <c r="C13" s="18" t="s">
        <v>31</v>
      </c>
      <c r="D13" s="26">
        <v>245220</v>
      </c>
      <c r="E13" s="26">
        <v>18163</v>
      </c>
      <c r="F13" s="26">
        <f>E13/'2021'!$O$1</f>
        <v>2410.644369234853</v>
      </c>
    </row>
    <row r="14" spans="2:6" ht="12.9" customHeight="1" x14ac:dyDescent="0.2">
      <c r="B14" s="18" t="s">
        <v>7</v>
      </c>
      <c r="C14" s="18" t="s">
        <v>22</v>
      </c>
      <c r="D14" s="26">
        <v>3997680</v>
      </c>
      <c r="E14" s="26">
        <v>2965413</v>
      </c>
      <c r="F14" s="26">
        <f>E14/'2021'!$O$1</f>
        <v>393577.94146924146</v>
      </c>
    </row>
    <row r="15" spans="2:6" ht="12.9" customHeight="1" x14ac:dyDescent="0.2">
      <c r="B15" s="18" t="s">
        <v>8</v>
      </c>
      <c r="C15" s="18" t="s">
        <v>23</v>
      </c>
      <c r="D15" s="26">
        <v>4463805</v>
      </c>
      <c r="E15" s="26">
        <v>30741315</v>
      </c>
      <c r="F15" s="26">
        <f>E15/'2021'!$O$1</f>
        <v>4080073.6611586697</v>
      </c>
    </row>
    <row r="16" spans="2:6" ht="12.9" customHeight="1" x14ac:dyDescent="0.2">
      <c r="B16" s="18" t="s">
        <v>9</v>
      </c>
      <c r="C16" s="18" t="s">
        <v>24</v>
      </c>
      <c r="D16" s="26">
        <v>1020616</v>
      </c>
      <c r="E16" s="26">
        <v>8763357</v>
      </c>
      <c r="F16" s="26">
        <f>E16/'2021'!$O$1</f>
        <v>1163097.352179972</v>
      </c>
    </row>
    <row r="17" spans="2:18" ht="12.9" customHeight="1" x14ac:dyDescent="0.2">
      <c r="B17" s="18" t="s">
        <v>10</v>
      </c>
      <c r="C17" s="18" t="s">
        <v>25</v>
      </c>
      <c r="D17" s="26">
        <v>9851479</v>
      </c>
      <c r="E17" s="26">
        <v>60818708</v>
      </c>
      <c r="F17" s="26">
        <f>E17/'2021'!$O$1</f>
        <v>8072029.7299090847</v>
      </c>
    </row>
    <row r="18" spans="2:18" ht="12.9" customHeight="1" x14ac:dyDescent="0.2">
      <c r="B18" s="18" t="s">
        <v>11</v>
      </c>
      <c r="C18" s="18" t="s">
        <v>26</v>
      </c>
      <c r="D18" s="26">
        <v>1137170</v>
      </c>
      <c r="E18" s="26">
        <v>65799</v>
      </c>
      <c r="F18" s="26">
        <f>E18/'2021'!$O$1</f>
        <v>8733.0280708739792</v>
      </c>
    </row>
    <row r="19" spans="2:18" ht="12.9" customHeight="1" x14ac:dyDescent="0.2">
      <c r="B19" s="18" t="s">
        <v>32</v>
      </c>
      <c r="C19" s="18" t="s">
        <v>33</v>
      </c>
      <c r="D19" s="26">
        <v>1627</v>
      </c>
      <c r="E19" s="26">
        <v>2116</v>
      </c>
      <c r="F19" s="26">
        <f>E19/'2021'!$O$1</f>
        <v>280.84146260534874</v>
      </c>
    </row>
    <row r="20" spans="2:18" ht="12.9" customHeight="1" x14ac:dyDescent="0.2">
      <c r="B20" s="18" t="s">
        <v>34</v>
      </c>
      <c r="C20" s="18" t="s">
        <v>35</v>
      </c>
      <c r="D20" s="26">
        <v>1625</v>
      </c>
      <c r="E20" s="26">
        <v>5363</v>
      </c>
      <c r="F20" s="26">
        <f>E20/'2021'!$O$1</f>
        <v>711.79242152763948</v>
      </c>
    </row>
    <row r="21" spans="2:18" ht="12.9" customHeight="1" x14ac:dyDescent="0.2">
      <c r="B21" s="18" t="s">
        <v>12</v>
      </c>
      <c r="C21" s="18" t="s">
        <v>27</v>
      </c>
      <c r="D21" s="26">
        <v>1167051</v>
      </c>
      <c r="E21" s="26">
        <v>4399748</v>
      </c>
      <c r="F21" s="26">
        <f>E21/'2021'!$O$1</f>
        <v>583946.91087663407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83986962</v>
      </c>
      <c r="E22" s="26">
        <v>629045168</v>
      </c>
      <c r="F22" s="26">
        <f>E22/'2021'!$O$1</f>
        <v>83488641.316610262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327800</v>
      </c>
      <c r="E23" s="26">
        <v>555359</v>
      </c>
      <c r="F23" s="26">
        <f>E23/'2021'!$O$1</f>
        <v>73708.80615833831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751521200</v>
      </c>
      <c r="F24" s="8">
        <f>E24/'2021'!$O$1</f>
        <v>99744004.247129858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751.52120000000002</v>
      </c>
      <c r="F25" s="3">
        <f>E25/'2021'!$O$1</f>
        <v>99.744004247129865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34" t="s">
        <v>54</v>
      </c>
      <c r="C30" s="34"/>
      <c r="D30" s="34" t="s">
        <v>68</v>
      </c>
      <c r="E30" s="34"/>
      <c r="F30" s="34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73030</v>
      </c>
      <c r="E32" s="26">
        <v>348688</v>
      </c>
      <c r="F32" s="26">
        <f>E32/'2021'!$O$1</f>
        <v>46278.850620479127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76520</v>
      </c>
      <c r="E33" s="26">
        <v>375795</v>
      </c>
      <c r="F33" s="26">
        <f>E33/'2021'!$O$1</f>
        <v>49876.567788174398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1072951</v>
      </c>
      <c r="E34" s="26">
        <v>308861</v>
      </c>
      <c r="F34" s="26">
        <f>E34/'2021'!$O$1</f>
        <v>40992.899329749816</v>
      </c>
    </row>
    <row r="35" spans="2:18" ht="12.9" customHeight="1" x14ac:dyDescent="0.2">
      <c r="B35" s="18" t="s">
        <v>3</v>
      </c>
      <c r="C35" s="18" t="s">
        <v>18</v>
      </c>
      <c r="D35" s="26">
        <v>201330</v>
      </c>
      <c r="E35" s="26">
        <v>199988</v>
      </c>
      <c r="F35" s="26">
        <f>E35/'2021'!$O$1</f>
        <v>26542.969009224234</v>
      </c>
    </row>
    <row r="36" spans="2:18" ht="12.9" customHeight="1" x14ac:dyDescent="0.2">
      <c r="B36" s="18" t="s">
        <v>4</v>
      </c>
      <c r="C36" s="18" t="s">
        <v>19</v>
      </c>
      <c r="D36" s="26">
        <v>18692785</v>
      </c>
      <c r="E36" s="26">
        <v>402809</v>
      </c>
      <c r="F36" s="26">
        <f>E36/'2021'!$O$1</f>
        <v>53461.941734687105</v>
      </c>
    </row>
    <row r="37" spans="2:18" ht="12.9" customHeight="1" x14ac:dyDescent="0.2">
      <c r="B37" s="18" t="s">
        <v>5</v>
      </c>
      <c r="C37" s="18" t="s">
        <v>20</v>
      </c>
      <c r="D37" s="26">
        <v>33000</v>
      </c>
      <c r="E37" s="26">
        <v>1965</v>
      </c>
      <c r="F37" s="26">
        <f>E37/'2021'!$O$1</f>
        <v>260.8003185347402</v>
      </c>
    </row>
    <row r="38" spans="2:18" ht="12.9" customHeight="1" x14ac:dyDescent="0.2">
      <c r="B38" s="18" t="s">
        <v>6</v>
      </c>
      <c r="C38" s="18" t="s">
        <v>21</v>
      </c>
      <c r="D38" s="26">
        <v>34200</v>
      </c>
      <c r="E38" s="26">
        <v>24756</v>
      </c>
      <c r="F38" s="26">
        <f>E38/'2021'!$O$1</f>
        <v>3285.6858451124822</v>
      </c>
    </row>
    <row r="39" spans="2:18" ht="12.9" customHeight="1" x14ac:dyDescent="0.2">
      <c r="B39" s="18" t="s">
        <v>30</v>
      </c>
      <c r="C39" s="18" t="s">
        <v>31</v>
      </c>
      <c r="D39" s="26">
        <v>2220</v>
      </c>
      <c r="E39" s="26">
        <v>191</v>
      </c>
      <c r="F39" s="26">
        <f>E39/'2021'!$O$1</f>
        <v>25.350056407193573</v>
      </c>
    </row>
    <row r="40" spans="2:18" ht="12.9" customHeight="1" x14ac:dyDescent="0.2">
      <c r="B40" s="18" t="s">
        <v>7</v>
      </c>
      <c r="C40" s="18" t="s">
        <v>22</v>
      </c>
      <c r="D40" s="26">
        <v>217740</v>
      </c>
      <c r="E40" s="26">
        <v>161985</v>
      </c>
      <c r="F40" s="26">
        <f>E40/'2021'!$O$1</f>
        <v>21499.104121043201</v>
      </c>
    </row>
    <row r="41" spans="2:18" ht="12.9" customHeight="1" x14ac:dyDescent="0.2">
      <c r="B41" s="18" t="s">
        <v>8</v>
      </c>
      <c r="C41" s="18" t="s">
        <v>23</v>
      </c>
      <c r="D41" s="26">
        <v>913660</v>
      </c>
      <c r="E41" s="26">
        <v>6345674</v>
      </c>
      <c r="F41" s="26">
        <f>E41/'2021'!$O$1</f>
        <v>842215.67456367367</v>
      </c>
    </row>
    <row r="42" spans="2:18" ht="12.9" customHeight="1" x14ac:dyDescent="0.2">
      <c r="B42" s="18" t="s">
        <v>9</v>
      </c>
      <c r="C42" s="18" t="s">
        <v>24</v>
      </c>
      <c r="D42" s="26">
        <v>102856</v>
      </c>
      <c r="E42" s="26">
        <v>879194</v>
      </c>
      <c r="F42" s="26">
        <f>E42/'2021'!$O$1</f>
        <v>116689.09682128874</v>
      </c>
    </row>
    <row r="43" spans="2:18" ht="12.9" customHeight="1" x14ac:dyDescent="0.2">
      <c r="B43" s="18" t="s">
        <v>10</v>
      </c>
      <c r="C43" s="18" t="s">
        <v>25</v>
      </c>
      <c r="D43" s="26">
        <v>1286966</v>
      </c>
      <c r="E43" s="26">
        <v>8057262</v>
      </c>
      <c r="F43" s="26">
        <f>E43/'2021'!$O$1</f>
        <v>1069382.4407724466</v>
      </c>
    </row>
    <row r="44" spans="2:18" ht="12.9" customHeight="1" x14ac:dyDescent="0.2">
      <c r="B44" s="18" t="s">
        <v>11</v>
      </c>
      <c r="C44" s="18" t="s">
        <v>26</v>
      </c>
      <c r="D44" s="26">
        <v>781930</v>
      </c>
      <c r="E44" s="26">
        <v>50906</v>
      </c>
      <c r="F44" s="26">
        <f>E44/'2021'!$O$1</f>
        <v>6756.3872851549531</v>
      </c>
    </row>
    <row r="45" spans="2:18" ht="12.9" customHeight="1" x14ac:dyDescent="0.2">
      <c r="B45" s="18" t="s">
        <v>32</v>
      </c>
      <c r="C45" s="18" t="s">
        <v>33</v>
      </c>
      <c r="D45" s="26">
        <v>637</v>
      </c>
      <c r="E45" s="26">
        <v>1011</v>
      </c>
      <c r="F45" s="26">
        <f>E45/'2021'!$O$1</f>
        <v>134.18275930718693</v>
      </c>
    </row>
    <row r="46" spans="2:18" ht="12.9" customHeight="1" x14ac:dyDescent="0.2">
      <c r="B46" s="12" t="s">
        <v>34</v>
      </c>
      <c r="C46" s="12" t="s">
        <v>35</v>
      </c>
      <c r="D46" s="26">
        <v>250</v>
      </c>
      <c r="E46" s="26">
        <v>986</v>
      </c>
      <c r="F46" s="26">
        <f>E46/'2021'!$O$1</f>
        <v>130.86468909682128</v>
      </c>
    </row>
    <row r="47" spans="2:18" ht="12.9" customHeight="1" x14ac:dyDescent="0.2">
      <c r="B47" s="18" t="s">
        <v>12</v>
      </c>
      <c r="C47" s="18" t="s">
        <v>27</v>
      </c>
      <c r="D47" s="26">
        <v>1199162</v>
      </c>
      <c r="E47" s="26">
        <v>4703982</v>
      </c>
      <c r="F47" s="26">
        <f>E47/'2021'!$O$1</f>
        <v>624325.70177184942</v>
      </c>
    </row>
    <row r="48" spans="2:18" ht="12.9" customHeight="1" x14ac:dyDescent="0.2">
      <c r="B48" s="18" t="s">
        <v>13</v>
      </c>
      <c r="C48" s="18" t="s">
        <v>28</v>
      </c>
      <c r="D48" s="26">
        <v>42496844</v>
      </c>
      <c r="E48" s="26">
        <v>322699484</v>
      </c>
      <c r="F48" s="26">
        <f>E48/'2021'!$O$1</f>
        <v>42829581.79043068</v>
      </c>
    </row>
    <row r="49" spans="2:6" ht="12.9" customHeight="1" x14ac:dyDescent="0.2">
      <c r="B49" s="18" t="s">
        <v>14</v>
      </c>
      <c r="C49" s="18" t="s">
        <v>29</v>
      </c>
      <c r="D49" s="26">
        <v>212040</v>
      </c>
      <c r="E49" s="26">
        <v>365460</v>
      </c>
      <c r="F49" s="26">
        <f>E49/'2021'!$O$1</f>
        <v>48504.877563209237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344928997</v>
      </c>
      <c r="F50" s="8">
        <f>E50/'2021'!$O$1</f>
        <v>45779945.185480125</v>
      </c>
    </row>
    <row r="51" spans="2:6" ht="12.9" customHeight="1" x14ac:dyDescent="0.2">
      <c r="B51" s="9" t="s">
        <v>125</v>
      </c>
      <c r="C51" s="2"/>
      <c r="D51" s="10"/>
      <c r="E51" s="3">
        <f>+E50/1000000</f>
        <v>344.92899699999998</v>
      </c>
      <c r="F51" s="3">
        <f>E51/'2021'!$O$1</f>
        <v>45.779945185480116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78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34" t="s">
        <v>54</v>
      </c>
      <c r="C56" s="34"/>
      <c r="D56" s="34" t="s">
        <v>69</v>
      </c>
      <c r="E56" s="34"/>
      <c r="F56" s="34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E72/'2021'!$O$1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79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33"/>
      <c r="C79" s="33"/>
      <c r="D79" s="33"/>
      <c r="E79" s="33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751.52120000000002</v>
      </c>
      <c r="F81" s="6">
        <f>E81/'2021'!$O$1</f>
        <v>99.744004247129865</v>
      </c>
    </row>
    <row r="82" spans="2:6" ht="12.9" customHeight="1" x14ac:dyDescent="0.2">
      <c r="B82" s="15" t="s">
        <v>61</v>
      </c>
      <c r="C82" s="5"/>
      <c r="D82" s="5"/>
      <c r="E82" s="11">
        <f>+E51</f>
        <v>344.92899699999998</v>
      </c>
      <c r="F82" s="11">
        <f>E82/'2021'!$O$1</f>
        <v>45.779945185480116</v>
      </c>
    </row>
    <row r="85" spans="2:6" ht="12.9" customHeight="1" x14ac:dyDescent="0.2">
      <c r="B85" s="35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80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34" t="s">
        <v>54</v>
      </c>
      <c r="C4" s="34"/>
      <c r="D4" s="34" t="s">
        <v>63</v>
      </c>
      <c r="E4" s="34"/>
      <c r="F4" s="34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26">
        <v>804466</v>
      </c>
      <c r="E6" s="26">
        <v>3878214</v>
      </c>
      <c r="F6" s="26">
        <f>E6/'2021'!$O$1</f>
        <v>514727.45371292054</v>
      </c>
    </row>
    <row r="7" spans="2:6" ht="12.9" customHeight="1" x14ac:dyDescent="0.2">
      <c r="B7" s="18" t="s">
        <v>1</v>
      </c>
      <c r="C7" s="18" t="s">
        <v>16</v>
      </c>
      <c r="D7" s="26">
        <v>1733946</v>
      </c>
      <c r="E7" s="26">
        <v>8664082</v>
      </c>
      <c r="F7" s="26">
        <f>E7/'2021'!$O$1</f>
        <v>1149921.29537461</v>
      </c>
    </row>
    <row r="8" spans="2:6" ht="12.9" customHeight="1" x14ac:dyDescent="0.2">
      <c r="B8" s="18" t="s">
        <v>2</v>
      </c>
      <c r="C8" s="18" t="s">
        <v>17</v>
      </c>
      <c r="D8" s="26">
        <v>3175950</v>
      </c>
      <c r="E8" s="26">
        <v>897371</v>
      </c>
      <c r="F8" s="26">
        <f>E8/'2021'!$O$1</f>
        <v>119101.59930984139</v>
      </c>
    </row>
    <row r="9" spans="2:6" ht="12.9" customHeight="1" x14ac:dyDescent="0.2">
      <c r="B9" s="18" t="s">
        <v>3</v>
      </c>
      <c r="C9" s="18" t="s">
        <v>18</v>
      </c>
      <c r="D9" s="26">
        <v>2128190</v>
      </c>
      <c r="E9" s="26">
        <v>2139877</v>
      </c>
      <c r="F9" s="26">
        <f>E9/'2021'!$O$1</f>
        <v>284010.48510186473</v>
      </c>
    </row>
    <row r="10" spans="2:6" ht="12.9" customHeight="1" x14ac:dyDescent="0.2">
      <c r="B10" s="18" t="s">
        <v>4</v>
      </c>
      <c r="C10" s="18" t="s">
        <v>19</v>
      </c>
      <c r="D10" s="26">
        <v>24523050</v>
      </c>
      <c r="E10" s="26">
        <v>504981</v>
      </c>
      <c r="F10" s="26">
        <f>E10/'2021'!$O$1</f>
        <v>67022.49651602628</v>
      </c>
    </row>
    <row r="11" spans="2:6" ht="12.9" customHeight="1" x14ac:dyDescent="0.2">
      <c r="B11" s="18" t="s">
        <v>5</v>
      </c>
      <c r="C11" s="18" t="s">
        <v>20</v>
      </c>
      <c r="D11" s="26">
        <v>297000</v>
      </c>
      <c r="E11" s="26">
        <v>16391</v>
      </c>
      <c r="F11" s="26">
        <f>E11/'2021'!$O$1</f>
        <v>2175.4595527241354</v>
      </c>
    </row>
    <row r="12" spans="2:6" ht="12.9" customHeight="1" x14ac:dyDescent="0.2">
      <c r="B12" s="18" t="s">
        <v>6</v>
      </c>
      <c r="C12" s="18" t="s">
        <v>21</v>
      </c>
      <c r="D12" s="26">
        <v>1220550</v>
      </c>
      <c r="E12" s="26">
        <v>898383</v>
      </c>
      <c r="F12" s="26">
        <f>E12/'2021'!$O$1</f>
        <v>119235.914791957</v>
      </c>
    </row>
    <row r="13" spans="2:6" ht="12.9" customHeight="1" x14ac:dyDescent="0.2">
      <c r="B13" s="18" t="s">
        <v>30</v>
      </c>
      <c r="C13" s="18" t="s">
        <v>31</v>
      </c>
      <c r="D13" s="26">
        <v>24230</v>
      </c>
      <c r="E13" s="26">
        <v>1727</v>
      </c>
      <c r="F13" s="26">
        <f>E13/'2021'!$O$1</f>
        <v>229.2122901320592</v>
      </c>
    </row>
    <row r="14" spans="2:6" ht="12.9" customHeight="1" x14ac:dyDescent="0.2">
      <c r="B14" s="18" t="s">
        <v>7</v>
      </c>
      <c r="C14" s="18" t="s">
        <v>22</v>
      </c>
      <c r="D14" s="26">
        <v>4480960</v>
      </c>
      <c r="E14" s="26">
        <v>3317537</v>
      </c>
      <c r="F14" s="26">
        <f>E14/'2021'!$O$1</f>
        <v>440312.82765943324</v>
      </c>
    </row>
    <row r="15" spans="2:6" ht="12.9" customHeight="1" x14ac:dyDescent="0.2">
      <c r="B15" s="18" t="s">
        <v>8</v>
      </c>
      <c r="C15" s="18" t="s">
        <v>23</v>
      </c>
      <c r="D15" s="26">
        <v>5863579</v>
      </c>
      <c r="E15" s="26">
        <v>39529560</v>
      </c>
      <c r="F15" s="26">
        <f>E15/'2021'!$O$1</f>
        <v>5246474.2185944654</v>
      </c>
    </row>
    <row r="16" spans="2:6" ht="12.9" customHeight="1" x14ac:dyDescent="0.2">
      <c r="B16" s="18" t="s">
        <v>9</v>
      </c>
      <c r="C16" s="18" t="s">
        <v>24</v>
      </c>
      <c r="D16" s="26">
        <v>1052305</v>
      </c>
      <c r="E16" s="26">
        <v>9161516</v>
      </c>
      <c r="F16" s="26">
        <f>E16/'2021'!$O$1</f>
        <v>1215942.1328555311</v>
      </c>
    </row>
    <row r="17" spans="2:18" ht="12.9" customHeight="1" x14ac:dyDescent="0.2">
      <c r="B17" s="18" t="s">
        <v>10</v>
      </c>
      <c r="C17" s="18" t="s">
        <v>25</v>
      </c>
      <c r="D17" s="26">
        <v>17440633</v>
      </c>
      <c r="E17" s="26">
        <v>109730891</v>
      </c>
      <c r="F17" s="26">
        <f>E17/'2021'!$O$1</f>
        <v>14563792.023359213</v>
      </c>
    </row>
    <row r="18" spans="2:18" ht="12.9" customHeight="1" x14ac:dyDescent="0.2">
      <c r="B18" s="18" t="s">
        <v>11</v>
      </c>
      <c r="C18" s="18" t="s">
        <v>26</v>
      </c>
      <c r="D18" s="26">
        <v>1403830</v>
      </c>
      <c r="E18" s="26">
        <v>80168</v>
      </c>
      <c r="F18" s="26">
        <f>E18/'2021'!$O$1</f>
        <v>10640.12210498374</v>
      </c>
    </row>
    <row r="19" spans="2:18" ht="12.9" customHeight="1" x14ac:dyDescent="0.2">
      <c r="B19" s="18" t="s">
        <v>32</v>
      </c>
      <c r="C19" s="18" t="s">
        <v>33</v>
      </c>
      <c r="D19" s="26">
        <v>1976</v>
      </c>
      <c r="E19" s="26">
        <v>3225</v>
      </c>
      <c r="F19" s="26">
        <f>E19/'2021'!$O$1</f>
        <v>428.031057137169</v>
      </c>
    </row>
    <row r="20" spans="2:18" ht="12.9" customHeight="1" x14ac:dyDescent="0.2">
      <c r="B20" s="18" t="s">
        <v>34</v>
      </c>
      <c r="C20" s="18" t="s">
        <v>35</v>
      </c>
      <c r="D20" s="26">
        <v>1935</v>
      </c>
      <c r="E20" s="26">
        <v>6386</v>
      </c>
      <c r="F20" s="26">
        <f>E20/'2021'!$O$1</f>
        <v>847.56785453580198</v>
      </c>
    </row>
    <row r="21" spans="2:18" ht="12.9" customHeight="1" x14ac:dyDescent="0.2">
      <c r="B21" s="18" t="s">
        <v>12</v>
      </c>
      <c r="C21" s="18" t="s">
        <v>27</v>
      </c>
      <c r="D21" s="26">
        <v>1449958</v>
      </c>
      <c r="E21" s="26">
        <v>5473272</v>
      </c>
      <c r="F21" s="26">
        <f>E21/'2021'!$O$1</f>
        <v>726428.03105713718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116525991</v>
      </c>
      <c r="E22" s="26">
        <v>870888433</v>
      </c>
      <c r="F22" s="26">
        <f>E22/'2021'!$O$1</f>
        <v>115586758.6435729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420860</v>
      </c>
      <c r="E23" s="26">
        <v>706262</v>
      </c>
      <c r="F23" s="26">
        <f>E23/'2021'!$O$1</f>
        <v>93737.076116530618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1055898276</v>
      </c>
      <c r="F24" s="8">
        <f>E24/'2021'!$O$1</f>
        <v>140141784.59088194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1055.8982759999999</v>
      </c>
      <c r="F25" s="3">
        <f>E25/'2021'!$O$1</f>
        <v>140.14178459088191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34" t="s">
        <v>54</v>
      </c>
      <c r="C30" s="34"/>
      <c r="D30" s="34" t="s">
        <v>68</v>
      </c>
      <c r="E30" s="34"/>
      <c r="F30" s="34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85285</v>
      </c>
      <c r="E32" s="26">
        <v>410473</v>
      </c>
      <c r="F32" s="26">
        <f>E32/'2021'!$O$1</f>
        <v>54479.129338376799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81415</v>
      </c>
      <c r="E33" s="26">
        <v>407739</v>
      </c>
      <c r="F33" s="26">
        <f>E33/'2021'!$O$1</f>
        <v>54116.265180171213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1508000</v>
      </c>
      <c r="E34" s="26">
        <v>431025</v>
      </c>
      <c r="F34" s="26">
        <f>E34/'2021'!$O$1</f>
        <v>57206.848496914194</v>
      </c>
    </row>
    <row r="35" spans="2:18" ht="12.9" customHeight="1" x14ac:dyDescent="0.2">
      <c r="B35" s="18" t="s">
        <v>3</v>
      </c>
      <c r="C35" s="18" t="s">
        <v>18</v>
      </c>
      <c r="D35" s="26">
        <v>234640</v>
      </c>
      <c r="E35" s="26">
        <v>234258</v>
      </c>
      <c r="F35" s="26">
        <f>E35/'2021'!$O$1</f>
        <v>31091.379653593467</v>
      </c>
    </row>
    <row r="36" spans="2:18" ht="12.9" customHeight="1" x14ac:dyDescent="0.2">
      <c r="B36" s="18" t="s">
        <v>4</v>
      </c>
      <c r="C36" s="18" t="s">
        <v>19</v>
      </c>
      <c r="D36" s="26">
        <v>19823050</v>
      </c>
      <c r="E36" s="26">
        <v>420573</v>
      </c>
      <c r="F36" s="26">
        <f>E36/'2021'!$O$1</f>
        <v>55819.629703364517</v>
      </c>
    </row>
    <row r="37" spans="2:18" ht="12.9" customHeight="1" x14ac:dyDescent="0.2">
      <c r="B37" s="18" t="s">
        <v>5</v>
      </c>
      <c r="C37" s="18" t="s">
        <v>20</v>
      </c>
      <c r="D37" s="26">
        <v>337000</v>
      </c>
      <c r="E37" s="26">
        <v>20560</v>
      </c>
      <c r="F37" s="26">
        <f>E37/'2021'!$O$1</f>
        <v>2728.7809410047116</v>
      </c>
    </row>
    <row r="38" spans="2:18" ht="12.9" customHeight="1" x14ac:dyDescent="0.2">
      <c r="B38" s="18" t="s">
        <v>6</v>
      </c>
      <c r="C38" s="18" t="s">
        <v>21</v>
      </c>
      <c r="D38" s="26">
        <v>185750</v>
      </c>
      <c r="E38" s="26">
        <v>136672</v>
      </c>
      <c r="F38" s="26">
        <f>E38/'2021'!$O$1</f>
        <v>18139.491671643769</v>
      </c>
    </row>
    <row r="39" spans="2:18" ht="12.9" customHeight="1" x14ac:dyDescent="0.2">
      <c r="B39" s="18" t="s">
        <v>30</v>
      </c>
      <c r="C39" s="18" t="s">
        <v>31</v>
      </c>
      <c r="D39" s="26">
        <v>27900</v>
      </c>
      <c r="E39" s="26">
        <v>2467</v>
      </c>
      <c r="F39" s="26">
        <f>E39/'2021'!$O$1</f>
        <v>327.42716835888245</v>
      </c>
    </row>
    <row r="40" spans="2:18" ht="12.9" customHeight="1" x14ac:dyDescent="0.2">
      <c r="B40" s="18" t="s">
        <v>7</v>
      </c>
      <c r="C40" s="18" t="s">
        <v>22</v>
      </c>
      <c r="D40" s="26">
        <v>304950</v>
      </c>
      <c r="E40" s="26">
        <v>223932</v>
      </c>
      <c r="F40" s="26">
        <f>E40/'2021'!$O$1</f>
        <v>29720.883933904039</v>
      </c>
    </row>
    <row r="41" spans="2:18" ht="12.9" customHeight="1" x14ac:dyDescent="0.2">
      <c r="B41" s="18" t="s">
        <v>8</v>
      </c>
      <c r="C41" s="18" t="s">
        <v>23</v>
      </c>
      <c r="D41" s="26">
        <v>1091500</v>
      </c>
      <c r="E41" s="26">
        <v>7449793</v>
      </c>
      <c r="F41" s="26">
        <f>E41/'2021'!$O$1</f>
        <v>988757.44906762219</v>
      </c>
    </row>
    <row r="42" spans="2:18" ht="12.9" customHeight="1" x14ac:dyDescent="0.2">
      <c r="B42" s="18" t="s">
        <v>9</v>
      </c>
      <c r="C42" s="18" t="s">
        <v>24</v>
      </c>
      <c r="D42" s="26">
        <v>122153</v>
      </c>
      <c r="E42" s="26">
        <v>1057836</v>
      </c>
      <c r="F42" s="26">
        <f>E42/'2021'!$O$1</f>
        <v>140398.96476209437</v>
      </c>
    </row>
    <row r="43" spans="2:18" ht="12.9" customHeight="1" x14ac:dyDescent="0.2">
      <c r="B43" s="18" t="s">
        <v>10</v>
      </c>
      <c r="C43" s="18" t="s">
        <v>25</v>
      </c>
      <c r="D43" s="26">
        <v>1229691</v>
      </c>
      <c r="E43" s="26">
        <v>7817748</v>
      </c>
      <c r="F43" s="26">
        <f>E43/'2021'!$O$1</f>
        <v>1037593.470037826</v>
      </c>
    </row>
    <row r="44" spans="2:18" ht="12.9" customHeight="1" x14ac:dyDescent="0.2">
      <c r="B44" s="18" t="s">
        <v>11</v>
      </c>
      <c r="C44" s="18" t="s">
        <v>26</v>
      </c>
      <c r="D44" s="26">
        <v>836760</v>
      </c>
      <c r="E44" s="26">
        <v>54971</v>
      </c>
      <c r="F44" s="26">
        <f>E44/'2021'!$O$1</f>
        <v>7295.9055013604084</v>
      </c>
    </row>
    <row r="45" spans="2:18" ht="12.9" customHeight="1" x14ac:dyDescent="0.2">
      <c r="B45" s="18" t="s">
        <v>32</v>
      </c>
      <c r="C45" s="18" t="s">
        <v>33</v>
      </c>
      <c r="D45" s="26">
        <v>408</v>
      </c>
      <c r="E45" s="26">
        <v>645</v>
      </c>
      <c r="F45" s="26">
        <f>E45/'2021'!$O$1</f>
        <v>85.606211427433806</v>
      </c>
    </row>
    <row r="46" spans="2:18" ht="12.9" customHeight="1" x14ac:dyDescent="0.2">
      <c r="B46" s="12" t="s">
        <v>34</v>
      </c>
      <c r="C46" s="12" t="s">
        <v>35</v>
      </c>
      <c r="D46" s="26">
        <v>182</v>
      </c>
      <c r="E46" s="26">
        <v>719</v>
      </c>
      <c r="F46" s="26">
        <f>E46/'2021'!$O$1</f>
        <v>95.42769925011612</v>
      </c>
    </row>
    <row r="47" spans="2:18" ht="12.9" customHeight="1" x14ac:dyDescent="0.2">
      <c r="B47" s="18" t="s">
        <v>12</v>
      </c>
      <c r="C47" s="18" t="s">
        <v>27</v>
      </c>
      <c r="D47" s="26">
        <v>1279674</v>
      </c>
      <c r="E47" s="26">
        <v>5019896</v>
      </c>
      <c r="F47" s="26">
        <f>E47/'2021'!$O$1</f>
        <v>666254.69506934762</v>
      </c>
    </row>
    <row r="48" spans="2:18" ht="12.9" customHeight="1" x14ac:dyDescent="0.2">
      <c r="B48" s="18" t="s">
        <v>13</v>
      </c>
      <c r="C48" s="18" t="s">
        <v>28</v>
      </c>
      <c r="D48" s="26">
        <v>47707695</v>
      </c>
      <c r="E48" s="26">
        <v>362300603</v>
      </c>
      <c r="F48" s="26">
        <f>E48/'2021'!$O$1</f>
        <v>48085553.520472489</v>
      </c>
    </row>
    <row r="49" spans="2:6" ht="12.9" customHeight="1" x14ac:dyDescent="0.2">
      <c r="B49" s="18" t="s">
        <v>14</v>
      </c>
      <c r="C49" s="18" t="s">
        <v>29</v>
      </c>
      <c r="D49" s="26">
        <v>288480</v>
      </c>
      <c r="E49" s="26">
        <v>495391</v>
      </c>
      <c r="F49" s="26">
        <f>E49/'2021'!$O$1</f>
        <v>65749.684783330013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386485301</v>
      </c>
      <c r="F50" s="8">
        <f>E50/'2021'!$O$1</f>
        <v>51295414.559692077</v>
      </c>
    </row>
    <row r="51" spans="2:6" ht="12.9" customHeight="1" x14ac:dyDescent="0.2">
      <c r="B51" s="9" t="s">
        <v>125</v>
      </c>
      <c r="C51" s="2"/>
      <c r="D51" s="10"/>
      <c r="E51" s="3">
        <f>+E50/1000000</f>
        <v>386.48530099999999</v>
      </c>
      <c r="F51" s="3">
        <f>E51/'2021'!$O$1</f>
        <v>51.295414559692077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34" t="s">
        <v>54</v>
      </c>
      <c r="C56" s="34"/>
      <c r="D56" s="34" t="s">
        <v>69</v>
      </c>
      <c r="E56" s="34"/>
      <c r="F56" s="34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E72/'2021'!$O$1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83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33"/>
      <c r="C79" s="33"/>
      <c r="D79" s="33"/>
      <c r="E79" s="33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1055.8982759999999</v>
      </c>
      <c r="F81" s="6">
        <f>E81/'2021'!$O$1</f>
        <v>140.14178459088191</v>
      </c>
    </row>
    <row r="82" spans="2:6" ht="12.9" customHeight="1" x14ac:dyDescent="0.2">
      <c r="B82" s="15" t="s">
        <v>61</v>
      </c>
      <c r="C82" s="5"/>
      <c r="D82" s="5"/>
      <c r="E82" s="11">
        <f>+E51</f>
        <v>386.48530099999999</v>
      </c>
      <c r="F82" s="11">
        <f>E82/'2021'!$O$1</f>
        <v>51.295414559692077</v>
      </c>
    </row>
    <row r="85" spans="2:6" ht="12.9" customHeight="1" x14ac:dyDescent="0.2">
      <c r="B85" s="35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A6:B23 B32:B49 B58:B7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84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34" t="s">
        <v>54</v>
      </c>
      <c r="C4" s="34"/>
      <c r="D4" s="34" t="s">
        <v>63</v>
      </c>
      <c r="E4" s="34"/>
      <c r="F4" s="34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26">
        <v>788085</v>
      </c>
      <c r="E6" s="26">
        <v>3776800</v>
      </c>
      <c r="F6" s="26">
        <f>E6/'2021'!$O$1</f>
        <v>501267.50282035966</v>
      </c>
    </row>
    <row r="7" spans="2:6" ht="12.9" customHeight="1" x14ac:dyDescent="0.2">
      <c r="B7" s="18" t="s">
        <v>1</v>
      </c>
      <c r="C7" s="18" t="s">
        <v>16</v>
      </c>
      <c r="D7" s="26">
        <v>889455</v>
      </c>
      <c r="E7" s="26">
        <v>4420872</v>
      </c>
      <c r="F7" s="26">
        <f>E7/'2021'!$O$1</f>
        <v>586750.54748158471</v>
      </c>
    </row>
    <row r="8" spans="2:6" ht="12.9" customHeight="1" x14ac:dyDescent="0.2">
      <c r="B8" s="18" t="s">
        <v>2</v>
      </c>
      <c r="C8" s="18" t="s">
        <v>17</v>
      </c>
      <c r="D8" s="26">
        <v>4448710</v>
      </c>
      <c r="E8" s="26">
        <v>1258099</v>
      </c>
      <c r="F8" s="26">
        <f>E8/'2021'!$O$1</f>
        <v>166978.4325436326</v>
      </c>
    </row>
    <row r="9" spans="2:6" ht="12.9" customHeight="1" x14ac:dyDescent="0.2">
      <c r="B9" s="18" t="s">
        <v>3</v>
      </c>
      <c r="C9" s="18" t="s">
        <v>18</v>
      </c>
      <c r="D9" s="26">
        <v>977920</v>
      </c>
      <c r="E9" s="26">
        <v>971624</v>
      </c>
      <c r="F9" s="26">
        <f>E9/'2021'!$O$1</f>
        <v>128956.66600305261</v>
      </c>
    </row>
    <row r="10" spans="2:6" ht="12.9" customHeight="1" x14ac:dyDescent="0.2">
      <c r="B10" s="18" t="s">
        <v>4</v>
      </c>
      <c r="C10" s="18" t="s">
        <v>19</v>
      </c>
      <c r="D10" s="26">
        <v>32253000</v>
      </c>
      <c r="E10" s="26">
        <v>650697</v>
      </c>
      <c r="F10" s="26">
        <f>E10/'2021'!$O$1</f>
        <v>86362.333266971924</v>
      </c>
    </row>
    <row r="11" spans="2:6" ht="12.9" customHeight="1" x14ac:dyDescent="0.2">
      <c r="B11" s="18" t="s">
        <v>5</v>
      </c>
      <c r="C11" s="18" t="s">
        <v>20</v>
      </c>
      <c r="D11" s="26">
        <v>1727000</v>
      </c>
      <c r="E11" s="26">
        <v>95119</v>
      </c>
      <c r="F11" s="26">
        <f>E11/'2021'!$O$1</f>
        <v>12624.460813590815</v>
      </c>
    </row>
    <row r="12" spans="2:6" ht="12.9" customHeight="1" x14ac:dyDescent="0.2">
      <c r="B12" s="18" t="s">
        <v>6</v>
      </c>
      <c r="C12" s="18" t="s">
        <v>21</v>
      </c>
      <c r="D12" s="26">
        <v>2078750</v>
      </c>
      <c r="E12" s="26">
        <v>1557324</v>
      </c>
      <c r="F12" s="26">
        <f>E12/'2021'!$O$1</f>
        <v>206692.41489149909</v>
      </c>
    </row>
    <row r="13" spans="2:6" ht="12.9" customHeight="1" x14ac:dyDescent="0.2">
      <c r="B13" s="18" t="s">
        <v>30</v>
      </c>
      <c r="C13" s="18" t="s">
        <v>31</v>
      </c>
      <c r="D13" s="26">
        <v>17950</v>
      </c>
      <c r="E13" s="26">
        <v>1257</v>
      </c>
      <c r="F13" s="26">
        <f>E13/'2021'!$O$1</f>
        <v>166.83257017718495</v>
      </c>
    </row>
    <row r="14" spans="2:6" ht="12.9" customHeight="1" x14ac:dyDescent="0.2">
      <c r="B14" s="18" t="s">
        <v>7</v>
      </c>
      <c r="C14" s="18" t="s">
        <v>22</v>
      </c>
      <c r="D14" s="26">
        <v>1920730</v>
      </c>
      <c r="E14" s="26">
        <v>1394529</v>
      </c>
      <c r="F14" s="26">
        <f>E14/'2021'!$O$1</f>
        <v>185085.80529564005</v>
      </c>
    </row>
    <row r="15" spans="2:6" ht="12.9" customHeight="1" x14ac:dyDescent="0.2">
      <c r="B15" s="18" t="s">
        <v>8</v>
      </c>
      <c r="C15" s="18" t="s">
        <v>23</v>
      </c>
      <c r="D15" s="26">
        <v>6695913</v>
      </c>
      <c r="E15" s="26">
        <v>45062681</v>
      </c>
      <c r="F15" s="26">
        <f>E15/'2021'!$O$1</f>
        <v>5980845.5770124095</v>
      </c>
    </row>
    <row r="16" spans="2:6" ht="12.9" customHeight="1" x14ac:dyDescent="0.2">
      <c r="B16" s="18" t="s">
        <v>9</v>
      </c>
      <c r="C16" s="18" t="s">
        <v>24</v>
      </c>
      <c r="D16" s="26">
        <v>586445</v>
      </c>
      <c r="E16" s="26">
        <v>5051187</v>
      </c>
      <c r="F16" s="26">
        <f>E16/'2021'!$O$1</f>
        <v>670407.72446744971</v>
      </c>
    </row>
    <row r="17" spans="2:18" ht="12.9" customHeight="1" x14ac:dyDescent="0.2">
      <c r="B17" s="18" t="s">
        <v>10</v>
      </c>
      <c r="C17" s="18" t="s">
        <v>25</v>
      </c>
      <c r="D17" s="26">
        <v>11484445</v>
      </c>
      <c r="E17" s="26">
        <v>71689130</v>
      </c>
      <c r="F17" s="26">
        <f>E17/'2021'!$O$1</f>
        <v>9514782.6664012205</v>
      </c>
    </row>
    <row r="18" spans="2:18" ht="12.9" customHeight="1" x14ac:dyDescent="0.2">
      <c r="B18" s="18" t="s">
        <v>11</v>
      </c>
      <c r="C18" s="18" t="s">
        <v>26</v>
      </c>
      <c r="D18" s="26">
        <v>1908640</v>
      </c>
      <c r="E18" s="26">
        <v>110772</v>
      </c>
      <c r="F18" s="26">
        <f>E18/'2021'!$O$1</f>
        <v>14701.970933704957</v>
      </c>
    </row>
    <row r="19" spans="2:18" ht="12.9" customHeight="1" x14ac:dyDescent="0.2">
      <c r="B19" s="18" t="s">
        <v>32</v>
      </c>
      <c r="C19" s="18" t="s">
        <v>33</v>
      </c>
      <c r="D19" s="26">
        <v>1991</v>
      </c>
      <c r="E19" s="26">
        <v>2588</v>
      </c>
      <c r="F19" s="26">
        <f>E19/'2021'!$O$1</f>
        <v>343.48662817705218</v>
      </c>
    </row>
    <row r="20" spans="2:18" ht="12.9" customHeight="1" x14ac:dyDescent="0.2">
      <c r="B20" s="18" t="s">
        <v>34</v>
      </c>
      <c r="C20" s="18" t="s">
        <v>35</v>
      </c>
      <c r="D20" s="26">
        <v>755</v>
      </c>
      <c r="E20" s="26">
        <v>2491</v>
      </c>
      <c r="F20" s="26">
        <f>E20/'2021'!$O$1</f>
        <v>330.6125157608335</v>
      </c>
    </row>
    <row r="21" spans="2:18" ht="12.9" customHeight="1" x14ac:dyDescent="0.2">
      <c r="B21" s="18" t="s">
        <v>12</v>
      </c>
      <c r="C21" s="18" t="s">
        <v>27</v>
      </c>
      <c r="D21" s="26">
        <v>1536174</v>
      </c>
      <c r="E21" s="26">
        <v>5788575</v>
      </c>
      <c r="F21" s="26">
        <f>E21/'2021'!$O$1</f>
        <v>768275.930718694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117292847</v>
      </c>
      <c r="E22" s="26">
        <v>878037095</v>
      </c>
      <c r="F22" s="26">
        <f>E22/'2021'!$O$1</f>
        <v>116535549.14061981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384360</v>
      </c>
      <c r="E23" s="26">
        <v>642661</v>
      </c>
      <c r="F23" s="26">
        <f>E23/'2021'!$O$1</f>
        <v>85295.772778551996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1020513501</v>
      </c>
      <c r="F24" s="8">
        <f>E24/'2021'!$O$1</f>
        <v>135445417.87776229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1020.513501</v>
      </c>
      <c r="F25" s="3">
        <f>E25/'2021'!$O$1</f>
        <v>135.44541787776228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34" t="s">
        <v>54</v>
      </c>
      <c r="C30" s="34"/>
      <c r="D30" s="34" t="s">
        <v>68</v>
      </c>
      <c r="E30" s="34"/>
      <c r="F30" s="34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87925</v>
      </c>
      <c r="E32" s="26">
        <v>421220</v>
      </c>
      <c r="F32" s="26">
        <f>E32/'2021'!$O$1</f>
        <v>55905.50136040878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132126</v>
      </c>
      <c r="E33" s="26">
        <v>657738</v>
      </c>
      <c r="F33" s="26">
        <f>E33/'2021'!$O$1</f>
        <v>87296.834561019306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1036360</v>
      </c>
      <c r="E34" s="26">
        <v>292467</v>
      </c>
      <c r="F34" s="26">
        <f>E34/'2021'!$O$1</f>
        <v>38817.041608600433</v>
      </c>
    </row>
    <row r="35" spans="2:18" ht="12.9" customHeight="1" x14ac:dyDescent="0.2">
      <c r="B35" s="18" t="s">
        <v>3</v>
      </c>
      <c r="C35" s="18" t="s">
        <v>18</v>
      </c>
      <c r="D35" s="26">
        <v>385020</v>
      </c>
      <c r="E35" s="26">
        <v>381978</v>
      </c>
      <c r="F35" s="26">
        <f>E35/'2021'!$O$1</f>
        <v>50697.192912602026</v>
      </c>
    </row>
    <row r="36" spans="2:18" ht="12.9" customHeight="1" x14ac:dyDescent="0.2">
      <c r="B36" s="18" t="s">
        <v>4</v>
      </c>
      <c r="C36" s="18" t="s">
        <v>19</v>
      </c>
      <c r="D36" s="26">
        <v>19369625</v>
      </c>
      <c r="E36" s="26">
        <v>402950</v>
      </c>
      <c r="F36" s="26">
        <f>E36/'2021'!$O$1</f>
        <v>53480.655650673565</v>
      </c>
    </row>
    <row r="37" spans="2:18" ht="12.9" customHeight="1" x14ac:dyDescent="0.2">
      <c r="B37" s="18" t="s">
        <v>5</v>
      </c>
      <c r="C37" s="18" t="s">
        <v>20</v>
      </c>
      <c r="D37" s="26">
        <v>91000</v>
      </c>
      <c r="E37" s="26">
        <v>5206</v>
      </c>
      <c r="F37" s="26">
        <f>E37/'2021'!$O$1</f>
        <v>690.95494060654323</v>
      </c>
    </row>
    <row r="38" spans="2:18" ht="12.9" customHeight="1" x14ac:dyDescent="0.2">
      <c r="B38" s="18" t="s">
        <v>6</v>
      </c>
      <c r="C38" s="18" t="s">
        <v>21</v>
      </c>
      <c r="D38" s="26">
        <v>45050</v>
      </c>
      <c r="E38" s="26">
        <v>33412</v>
      </c>
      <c r="F38" s="26">
        <f>E38/'2021'!$O$1</f>
        <v>4434.5344747494855</v>
      </c>
    </row>
    <row r="39" spans="2:18" ht="12.9" customHeight="1" x14ac:dyDescent="0.2">
      <c r="B39" s="18" t="s">
        <v>30</v>
      </c>
      <c r="C39" s="18" t="s">
        <v>31</v>
      </c>
      <c r="D39" s="26">
        <v>2470</v>
      </c>
      <c r="E39" s="26">
        <v>209</v>
      </c>
      <c r="F39" s="26">
        <f>E39/'2021'!$O$1</f>
        <v>27.739066958656842</v>
      </c>
    </row>
    <row r="40" spans="2:18" ht="12.9" customHeight="1" x14ac:dyDescent="0.2">
      <c r="B40" s="18" t="s">
        <v>7</v>
      </c>
      <c r="C40" s="18" t="s">
        <v>22</v>
      </c>
      <c r="D40" s="26">
        <v>562600</v>
      </c>
      <c r="E40" s="26">
        <v>410239</v>
      </c>
      <c r="F40" s="26">
        <f>E40/'2021'!$O$1</f>
        <v>54448.072201207775</v>
      </c>
    </row>
    <row r="41" spans="2:18" ht="12.9" customHeight="1" x14ac:dyDescent="0.2">
      <c r="B41" s="18" t="s">
        <v>8</v>
      </c>
      <c r="C41" s="18" t="s">
        <v>23</v>
      </c>
      <c r="D41" s="26">
        <v>1149638</v>
      </c>
      <c r="E41" s="26">
        <v>7836246</v>
      </c>
      <c r="F41" s="26">
        <f>E41/'2021'!$O$1</f>
        <v>1040048.5765478797</v>
      </c>
    </row>
    <row r="42" spans="2:18" ht="12.9" customHeight="1" x14ac:dyDescent="0.2">
      <c r="B42" s="18" t="s">
        <v>9</v>
      </c>
      <c r="C42" s="18" t="s">
        <v>24</v>
      </c>
      <c r="D42" s="26">
        <v>215624</v>
      </c>
      <c r="E42" s="26">
        <v>1853455</v>
      </c>
      <c r="F42" s="26">
        <f>E42/'2021'!$O$1</f>
        <v>245995.75287013073</v>
      </c>
    </row>
    <row r="43" spans="2:18" ht="12.9" customHeight="1" x14ac:dyDescent="0.2">
      <c r="B43" s="18" t="s">
        <v>10</v>
      </c>
      <c r="C43" s="18" t="s">
        <v>25</v>
      </c>
      <c r="D43" s="26">
        <v>1197311</v>
      </c>
      <c r="E43" s="26">
        <v>7588413</v>
      </c>
      <c r="F43" s="26">
        <f>E43/'2021'!$O$1</f>
        <v>1007155.4847700577</v>
      </c>
    </row>
    <row r="44" spans="2:18" ht="12.9" customHeight="1" x14ac:dyDescent="0.2">
      <c r="B44" s="18" t="s">
        <v>11</v>
      </c>
      <c r="C44" s="18" t="s">
        <v>26</v>
      </c>
      <c r="D44" s="26">
        <v>1215330</v>
      </c>
      <c r="E44" s="26">
        <v>80705</v>
      </c>
      <c r="F44" s="26">
        <f>E44/'2021'!$O$1</f>
        <v>10711.394253102395</v>
      </c>
    </row>
    <row r="45" spans="2:18" ht="12.9" customHeight="1" x14ac:dyDescent="0.2">
      <c r="B45" s="18" t="s">
        <v>32</v>
      </c>
      <c r="C45" s="18" t="s">
        <v>33</v>
      </c>
      <c r="D45" s="26">
        <v>141</v>
      </c>
      <c r="E45" s="26">
        <v>221</v>
      </c>
      <c r="F45" s="26">
        <f>E45/'2021'!$O$1</f>
        <v>29.331740659632356</v>
      </c>
    </row>
    <row r="46" spans="2:18" ht="12.9" customHeight="1" x14ac:dyDescent="0.2">
      <c r="B46" s="12" t="s">
        <v>34</v>
      </c>
      <c r="C46" s="12" t="s">
        <v>35</v>
      </c>
      <c r="D46" s="26">
        <v>32</v>
      </c>
      <c r="E46" s="26">
        <v>127</v>
      </c>
      <c r="F46" s="26">
        <f>E46/'2021'!$O$1</f>
        <v>16.855796668657508</v>
      </c>
    </row>
    <row r="47" spans="2:18" ht="12.9" customHeight="1" x14ac:dyDescent="0.2">
      <c r="B47" s="18" t="s">
        <v>12</v>
      </c>
      <c r="C47" s="18" t="s">
        <v>27</v>
      </c>
      <c r="D47" s="26">
        <v>1408705</v>
      </c>
      <c r="E47" s="26">
        <v>5522027</v>
      </c>
      <c r="F47" s="26">
        <f>E47/'2021'!$O$1</f>
        <v>732898.93158139219</v>
      </c>
    </row>
    <row r="48" spans="2:18" ht="12.9" customHeight="1" x14ac:dyDescent="0.2">
      <c r="B48" s="18" t="s">
        <v>13</v>
      </c>
      <c r="C48" s="18" t="s">
        <v>28</v>
      </c>
      <c r="D48" s="26">
        <v>48370367</v>
      </c>
      <c r="E48" s="26">
        <v>366890869</v>
      </c>
      <c r="F48" s="26">
        <f>E48/'2021'!$O$1</f>
        <v>48694786.515362665</v>
      </c>
    </row>
    <row r="49" spans="2:6" ht="12.9" customHeight="1" x14ac:dyDescent="0.2">
      <c r="B49" s="18" t="s">
        <v>14</v>
      </c>
      <c r="C49" s="18" t="s">
        <v>29</v>
      </c>
      <c r="D49" s="26">
        <v>254750</v>
      </c>
      <c r="E49" s="26">
        <v>442107</v>
      </c>
      <c r="F49" s="26">
        <f>E49/'2021'!$O$1</f>
        <v>58677.68265976508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392819589</v>
      </c>
      <c r="F50" s="8">
        <f>E50/'2021'!$O$1</f>
        <v>52136119.052359141</v>
      </c>
    </row>
    <row r="51" spans="2:6" ht="12.9" customHeight="1" x14ac:dyDescent="0.2">
      <c r="B51" s="9" t="s">
        <v>125</v>
      </c>
      <c r="C51" s="2"/>
      <c r="D51" s="10"/>
      <c r="E51" s="3">
        <f>+E50/1000000</f>
        <v>392.81958900000001</v>
      </c>
      <c r="F51" s="3">
        <f>E51/'2021'!$O$1</f>
        <v>52.136119052359149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86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34" t="s">
        <v>54</v>
      </c>
      <c r="C56" s="34"/>
      <c r="D56" s="34" t="s">
        <v>69</v>
      </c>
      <c r="E56" s="34"/>
      <c r="F56" s="34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E72/'2021'!$O$1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87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33"/>
      <c r="C79" s="33"/>
      <c r="D79" s="33"/>
      <c r="E79" s="33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1020.513501</v>
      </c>
      <c r="F81" s="6">
        <f>E81/'2021'!$O$1</f>
        <v>135.44541787776228</v>
      </c>
    </row>
    <row r="82" spans="2:6" ht="12.9" customHeight="1" x14ac:dyDescent="0.2">
      <c r="B82" s="15" t="s">
        <v>61</v>
      </c>
      <c r="C82" s="5"/>
      <c r="D82" s="5"/>
      <c r="E82" s="11">
        <f>+E51</f>
        <v>392.81958900000001</v>
      </c>
      <c r="F82" s="11">
        <f>E82/'2021'!$O$1</f>
        <v>52.136119052359149</v>
      </c>
    </row>
    <row r="85" spans="2:6" ht="12.9" customHeight="1" x14ac:dyDescent="0.2">
      <c r="B85" s="35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88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34" t="s">
        <v>54</v>
      </c>
      <c r="C4" s="34"/>
      <c r="D4" s="34" t="s">
        <v>63</v>
      </c>
      <c r="E4" s="34"/>
      <c r="F4" s="34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26">
        <v>773120</v>
      </c>
      <c r="E6" s="26">
        <v>3656716</v>
      </c>
      <c r="F6" s="26">
        <f>E6/'2021'!$O$1</f>
        <v>485329.61709469772</v>
      </c>
    </row>
    <row r="7" spans="2:6" ht="12.9" customHeight="1" x14ac:dyDescent="0.2">
      <c r="B7" s="18" t="s">
        <v>1</v>
      </c>
      <c r="C7" s="18" t="s">
        <v>16</v>
      </c>
      <c r="D7" s="26">
        <v>1037995</v>
      </c>
      <c r="E7" s="26">
        <v>5196854</v>
      </c>
      <c r="F7" s="26">
        <f>E7/'2021'!$O$1</f>
        <v>689741.05780078308</v>
      </c>
    </row>
    <row r="8" spans="2:6" ht="12.9" customHeight="1" x14ac:dyDescent="0.2">
      <c r="B8" s="18" t="s">
        <v>2</v>
      </c>
      <c r="C8" s="18" t="s">
        <v>17</v>
      </c>
      <c r="D8" s="26">
        <v>4434080</v>
      </c>
      <c r="E8" s="26">
        <v>1255187</v>
      </c>
      <c r="F8" s="26">
        <f>E8/'2021'!$O$1</f>
        <v>166591.94372552921</v>
      </c>
    </row>
    <row r="9" spans="2:6" ht="12.9" customHeight="1" x14ac:dyDescent="0.2">
      <c r="B9" s="18" t="s">
        <v>3</v>
      </c>
      <c r="C9" s="18" t="s">
        <v>18</v>
      </c>
      <c r="D9" s="26">
        <v>1150100</v>
      </c>
      <c r="E9" s="26">
        <v>1140351</v>
      </c>
      <c r="F9" s="26">
        <f>E9/'2021'!$O$1</f>
        <v>151350.58729842721</v>
      </c>
    </row>
    <row r="10" spans="2:6" ht="12.9" customHeight="1" x14ac:dyDescent="0.2">
      <c r="B10" s="18" t="s">
        <v>4</v>
      </c>
      <c r="C10" s="18" t="s">
        <v>19</v>
      </c>
      <c r="D10" s="26">
        <v>66629830</v>
      </c>
      <c r="E10" s="26">
        <v>1351446</v>
      </c>
      <c r="F10" s="26">
        <f>E10/'2021'!$O$1</f>
        <v>179367.70854071272</v>
      </c>
    </row>
    <row r="11" spans="2:6" ht="12.9" customHeight="1" x14ac:dyDescent="0.2">
      <c r="B11" s="18" t="s">
        <v>5</v>
      </c>
      <c r="C11" s="18" t="s">
        <v>20</v>
      </c>
      <c r="D11" s="26">
        <v>605000</v>
      </c>
      <c r="E11" s="26">
        <v>32426</v>
      </c>
      <c r="F11" s="26">
        <f>E11/'2021'!$O$1</f>
        <v>4303.6697856526644</v>
      </c>
    </row>
    <row r="12" spans="2:6" ht="12.9" customHeight="1" x14ac:dyDescent="0.2">
      <c r="B12" s="18" t="s">
        <v>6</v>
      </c>
      <c r="C12" s="18" t="s">
        <v>21</v>
      </c>
      <c r="D12" s="26">
        <v>396200</v>
      </c>
      <c r="E12" s="26">
        <v>286695</v>
      </c>
      <c r="F12" s="26">
        <f>E12/'2021'!$O$1</f>
        <v>38050.965558431213</v>
      </c>
    </row>
    <row r="13" spans="2:6" ht="12.9" customHeight="1" x14ac:dyDescent="0.2">
      <c r="B13" s="18" t="s">
        <v>30</v>
      </c>
      <c r="C13" s="18" t="s">
        <v>31</v>
      </c>
      <c r="D13" s="26">
        <v>84100</v>
      </c>
      <c r="E13" s="26">
        <v>5945</v>
      </c>
      <c r="F13" s="26">
        <f>E13/'2021'!$O$1</f>
        <v>789.03709602495189</v>
      </c>
    </row>
    <row r="14" spans="2:6" ht="12.9" customHeight="1" x14ac:dyDescent="0.2">
      <c r="B14" s="18" t="s">
        <v>7</v>
      </c>
      <c r="C14" s="18" t="s">
        <v>22</v>
      </c>
      <c r="D14" s="26">
        <v>2169260</v>
      </c>
      <c r="E14" s="26">
        <v>1559384</v>
      </c>
      <c r="F14" s="26">
        <f>E14/'2021'!$O$1</f>
        <v>206965.82387683322</v>
      </c>
    </row>
    <row r="15" spans="2:6" ht="12.9" customHeight="1" x14ac:dyDescent="0.2">
      <c r="B15" s="18" t="s">
        <v>8</v>
      </c>
      <c r="C15" s="18" t="s">
        <v>23</v>
      </c>
      <c r="D15" s="26">
        <v>20900114</v>
      </c>
      <c r="E15" s="26">
        <v>141671865</v>
      </c>
      <c r="F15" s="26">
        <f>E15/'2021'!$O$1</f>
        <v>18803087.796137765</v>
      </c>
    </row>
    <row r="16" spans="2:6" ht="12.9" customHeight="1" x14ac:dyDescent="0.2">
      <c r="B16" s="18" t="s">
        <v>9</v>
      </c>
      <c r="C16" s="18" t="s">
        <v>24</v>
      </c>
      <c r="D16" s="26">
        <v>924774</v>
      </c>
      <c r="E16" s="26">
        <v>7947322</v>
      </c>
      <c r="F16" s="26">
        <f>E16/'2021'!$O$1</f>
        <v>1054790.8952153428</v>
      </c>
    </row>
    <row r="17" spans="2:18" ht="12.9" customHeight="1" x14ac:dyDescent="0.2">
      <c r="B17" s="18" t="s">
        <v>10</v>
      </c>
      <c r="C17" s="18" t="s">
        <v>25</v>
      </c>
      <c r="D17" s="26">
        <v>11778977</v>
      </c>
      <c r="E17" s="26">
        <v>71855544</v>
      </c>
      <c r="F17" s="26">
        <f>E17/'2021'!$O$1</f>
        <v>9536869.5998407323</v>
      </c>
    </row>
    <row r="18" spans="2:18" ht="12.9" customHeight="1" x14ac:dyDescent="0.2">
      <c r="B18" s="18" t="s">
        <v>11</v>
      </c>
      <c r="C18" s="18" t="s">
        <v>26</v>
      </c>
      <c r="D18" s="26">
        <v>1621721</v>
      </c>
      <c r="E18" s="26">
        <v>91358</v>
      </c>
      <c r="F18" s="26">
        <f>E18/'2021'!$O$1</f>
        <v>12125.290331143406</v>
      </c>
    </row>
    <row r="19" spans="2:18" ht="12.9" customHeight="1" x14ac:dyDescent="0.2">
      <c r="B19" s="18" t="s">
        <v>32</v>
      </c>
      <c r="C19" s="18" t="s">
        <v>33</v>
      </c>
      <c r="D19" s="26">
        <v>7236</v>
      </c>
      <c r="E19" s="26">
        <v>9371</v>
      </c>
      <c r="F19" s="26">
        <f>E19/'2021'!$O$1</f>
        <v>1243.7454376534606</v>
      </c>
    </row>
    <row r="20" spans="2:18" ht="12.9" customHeight="1" x14ac:dyDescent="0.2">
      <c r="B20" s="18" t="s">
        <v>34</v>
      </c>
      <c r="C20" s="18" t="s">
        <v>35</v>
      </c>
      <c r="D20" s="26">
        <v>772</v>
      </c>
      <c r="E20" s="26">
        <v>2550</v>
      </c>
      <c r="F20" s="26">
        <f>E20/'2021'!$O$1</f>
        <v>338.44316145729641</v>
      </c>
    </row>
    <row r="21" spans="2:18" ht="12.9" customHeight="1" x14ac:dyDescent="0.2">
      <c r="B21" s="18" t="s">
        <v>12</v>
      </c>
      <c r="C21" s="18" t="s">
        <v>27</v>
      </c>
      <c r="D21" s="26">
        <v>1908452</v>
      </c>
      <c r="E21" s="26">
        <v>7163749</v>
      </c>
      <c r="F21" s="26">
        <f>E21/'2021'!$O$1</f>
        <v>950792.88605746895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132764492</v>
      </c>
      <c r="E22" s="26">
        <v>987140679</v>
      </c>
      <c r="F22" s="26">
        <f>E22/'2021'!$O$1</f>
        <v>131016083.21720088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1161755</v>
      </c>
      <c r="E23" s="26">
        <v>1869209</v>
      </c>
      <c r="F23" s="26">
        <f>E23/'2021'!$O$1</f>
        <v>248086.66799389475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1232236651</v>
      </c>
      <c r="F24" s="8">
        <f>E24/'2021'!$O$1</f>
        <v>163545908.95215341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1232.2366509999999</v>
      </c>
      <c r="F25" s="3">
        <f>E25/'2021'!$O$1</f>
        <v>163.54590895215341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89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34" t="s">
        <v>54</v>
      </c>
      <c r="C30" s="34"/>
      <c r="D30" s="34" t="s">
        <v>68</v>
      </c>
      <c r="E30" s="34"/>
      <c r="F30" s="34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93770</v>
      </c>
      <c r="E32" s="26">
        <v>445909</v>
      </c>
      <c r="F32" s="26">
        <f>E32/'2021'!$O$1</f>
        <v>59182.294777357485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117325</v>
      </c>
      <c r="E33" s="26">
        <v>592251</v>
      </c>
      <c r="F33" s="26">
        <f>E33/'2021'!$O$1</f>
        <v>78605.216006370683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808530</v>
      </c>
      <c r="E34" s="26">
        <v>230508</v>
      </c>
      <c r="F34" s="26">
        <f>E34/'2021'!$O$1</f>
        <v>30593.66912203862</v>
      </c>
    </row>
    <row r="35" spans="2:18" ht="12.9" customHeight="1" x14ac:dyDescent="0.2">
      <c r="B35" s="18" t="s">
        <v>3</v>
      </c>
      <c r="C35" s="18" t="s">
        <v>18</v>
      </c>
      <c r="D35" s="26">
        <v>220050</v>
      </c>
      <c r="E35" s="26">
        <v>218308</v>
      </c>
      <c r="F35" s="26">
        <f>E35/'2021'!$O$1</f>
        <v>28974.450859380184</v>
      </c>
    </row>
    <row r="36" spans="2:18" ht="12.9" customHeight="1" x14ac:dyDescent="0.2">
      <c r="B36" s="18" t="s">
        <v>4</v>
      </c>
      <c r="C36" s="18" t="s">
        <v>19</v>
      </c>
      <c r="D36" s="26">
        <v>19807085</v>
      </c>
      <c r="E36" s="26">
        <v>408357</v>
      </c>
      <c r="F36" s="26">
        <f>E36/'2021'!$O$1</f>
        <v>54198.28787577145</v>
      </c>
    </row>
    <row r="37" spans="2:18" ht="12.9" customHeight="1" x14ac:dyDescent="0.2">
      <c r="B37" s="18" t="s">
        <v>5</v>
      </c>
      <c r="C37" s="18" t="s">
        <v>20</v>
      </c>
      <c r="D37" s="26">
        <v>63000</v>
      </c>
      <c r="E37" s="26">
        <v>3596</v>
      </c>
      <c r="F37" s="26">
        <f>E37/'2021'!$O$1</f>
        <v>477.27121905899526</v>
      </c>
    </row>
    <row r="38" spans="2:18" ht="12.9" customHeight="1" x14ac:dyDescent="0.2">
      <c r="B38" s="18" t="s">
        <v>6</v>
      </c>
      <c r="C38" s="18" t="s">
        <v>21</v>
      </c>
      <c r="D38" s="26">
        <v>81100</v>
      </c>
      <c r="E38" s="26">
        <v>57983</v>
      </c>
      <c r="F38" s="26">
        <f>E38/'2021'!$O$1</f>
        <v>7695.6666003052624</v>
      </c>
    </row>
    <row r="39" spans="2:18" ht="12.9" customHeight="1" x14ac:dyDescent="0.2">
      <c r="B39" s="18" t="s">
        <v>30</v>
      </c>
      <c r="C39" s="18" t="s">
        <v>31</v>
      </c>
      <c r="D39" s="26">
        <v>4500</v>
      </c>
      <c r="E39" s="26">
        <v>384</v>
      </c>
      <c r="F39" s="26">
        <f>E39/'2021'!$O$1</f>
        <v>50.965558431216401</v>
      </c>
    </row>
    <row r="40" spans="2:18" ht="12.9" customHeight="1" x14ac:dyDescent="0.2">
      <c r="B40" s="18" t="s">
        <v>7</v>
      </c>
      <c r="C40" s="18" t="s">
        <v>22</v>
      </c>
      <c r="D40" s="26">
        <v>473450</v>
      </c>
      <c r="E40" s="26">
        <v>346422</v>
      </c>
      <c r="F40" s="26">
        <f>E40/'2021'!$O$1</f>
        <v>45978.100736611581</v>
      </c>
    </row>
    <row r="41" spans="2:18" ht="12.9" customHeight="1" x14ac:dyDescent="0.2">
      <c r="B41" s="18" t="s">
        <v>8</v>
      </c>
      <c r="C41" s="18" t="s">
        <v>23</v>
      </c>
      <c r="D41" s="26">
        <v>845522</v>
      </c>
      <c r="E41" s="26">
        <v>5760231</v>
      </c>
      <c r="F41" s="26">
        <f>E41/'2021'!$O$1</f>
        <v>764514.03543698986</v>
      </c>
    </row>
    <row r="42" spans="2:18" ht="12.9" customHeight="1" x14ac:dyDescent="0.2">
      <c r="B42" s="18" t="s">
        <v>9</v>
      </c>
      <c r="C42" s="18" t="s">
        <v>24</v>
      </c>
      <c r="D42" s="26">
        <v>135264</v>
      </c>
      <c r="E42" s="26">
        <v>1177307</v>
      </c>
      <c r="F42" s="26">
        <f>E42/'2021'!$O$1</f>
        <v>156255.49140619815</v>
      </c>
    </row>
    <row r="43" spans="2:18" ht="12.9" customHeight="1" x14ac:dyDescent="0.2">
      <c r="B43" s="18" t="s">
        <v>10</v>
      </c>
      <c r="C43" s="18" t="s">
        <v>25</v>
      </c>
      <c r="D43" s="26">
        <v>1747045</v>
      </c>
      <c r="E43" s="26">
        <v>10890778</v>
      </c>
      <c r="F43" s="26">
        <f>E43/'2021'!$O$1</f>
        <v>1445454.6419802243</v>
      </c>
    </row>
    <row r="44" spans="2:18" ht="12.9" customHeight="1" x14ac:dyDescent="0.2">
      <c r="B44" s="18" t="s">
        <v>11</v>
      </c>
      <c r="C44" s="18" t="s">
        <v>26</v>
      </c>
      <c r="D44" s="26">
        <v>981231</v>
      </c>
      <c r="E44" s="26">
        <v>64499</v>
      </c>
      <c r="F44" s="26">
        <f>E44/'2021'!$O$1</f>
        <v>8560.4884199349653</v>
      </c>
    </row>
    <row r="45" spans="2:18" ht="12.9" customHeight="1" x14ac:dyDescent="0.2">
      <c r="B45" s="18" t="s">
        <v>32</v>
      </c>
      <c r="C45" s="18" t="s">
        <v>33</v>
      </c>
      <c r="D45" s="26">
        <v>166</v>
      </c>
      <c r="E45" s="26">
        <v>259</v>
      </c>
      <c r="F45" s="26">
        <f>E45/'2021'!$O$1</f>
        <v>34.375207379388144</v>
      </c>
    </row>
    <row r="46" spans="2:18" ht="12.9" customHeight="1" x14ac:dyDescent="0.2">
      <c r="B46" s="12" t="s">
        <v>34</v>
      </c>
      <c r="C46" s="12" t="s">
        <v>35</v>
      </c>
      <c r="D46" s="26">
        <v>984</v>
      </c>
      <c r="E46" s="26">
        <v>3851</v>
      </c>
      <c r="F46" s="26">
        <f>E46/'2021'!$O$1</f>
        <v>511.11553520472489</v>
      </c>
    </row>
    <row r="47" spans="2:18" ht="12.9" customHeight="1" x14ac:dyDescent="0.2">
      <c r="B47" s="18" t="s">
        <v>12</v>
      </c>
      <c r="C47" s="18" t="s">
        <v>27</v>
      </c>
      <c r="D47" s="26">
        <v>1710408</v>
      </c>
      <c r="E47" s="26">
        <v>6695439</v>
      </c>
      <c r="F47" s="26">
        <f>E47/'2021'!$O$1</f>
        <v>888637.46764881536</v>
      </c>
    </row>
    <row r="48" spans="2:18" ht="12.9" customHeight="1" x14ac:dyDescent="0.2">
      <c r="B48" s="18" t="s">
        <v>13</v>
      </c>
      <c r="C48" s="18" t="s">
        <v>28</v>
      </c>
      <c r="D48" s="26">
        <v>57575045</v>
      </c>
      <c r="E48" s="26">
        <v>434538115</v>
      </c>
      <c r="F48" s="26">
        <f>E48/'2021'!$O$1</f>
        <v>57673118.985997744</v>
      </c>
    </row>
    <row r="49" spans="2:6" ht="12.9" customHeight="1" x14ac:dyDescent="0.2">
      <c r="B49" s="18" t="s">
        <v>14</v>
      </c>
      <c r="C49" s="18" t="s">
        <v>29</v>
      </c>
      <c r="D49" s="26">
        <v>209395</v>
      </c>
      <c r="E49" s="26">
        <v>353757</v>
      </c>
      <c r="F49" s="26">
        <f>E49/'2021'!$O$1</f>
        <v>46951.622536332863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461787954</v>
      </c>
      <c r="F50" s="8">
        <f>E50/'2021'!$O$1</f>
        <v>61289794.146924146</v>
      </c>
    </row>
    <row r="51" spans="2:6" ht="12.9" customHeight="1" x14ac:dyDescent="0.2">
      <c r="B51" s="9" t="s">
        <v>125</v>
      </c>
      <c r="C51" s="2"/>
      <c r="D51" s="10"/>
      <c r="E51" s="3">
        <f>+E50/1000000</f>
        <v>461.78795400000001</v>
      </c>
      <c r="F51" s="3">
        <f>E51/'2021'!$O$1</f>
        <v>61.289794146924145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90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34" t="s">
        <v>54</v>
      </c>
      <c r="C56" s="34"/>
      <c r="D56" s="34" t="s">
        <v>69</v>
      </c>
      <c r="E56" s="34"/>
      <c r="F56" s="34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E72/'2021'!$O$1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91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33"/>
      <c r="C79" s="33"/>
      <c r="D79" s="33"/>
      <c r="E79" s="33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1232.2366509999999</v>
      </c>
      <c r="F81" s="6">
        <f>E81/'2021'!$O$1</f>
        <v>163.54590895215341</v>
      </c>
    </row>
    <row r="82" spans="2:6" ht="12.9" customHeight="1" x14ac:dyDescent="0.2">
      <c r="B82" s="15" t="s">
        <v>61</v>
      </c>
      <c r="C82" s="5"/>
      <c r="D82" s="5"/>
      <c r="E82" s="11">
        <f>+E51</f>
        <v>461.78795400000001</v>
      </c>
      <c r="F82" s="11">
        <f>E82/'2021'!$O$1</f>
        <v>61.289794146924145</v>
      </c>
    </row>
    <row r="85" spans="2:6" ht="12.9" customHeight="1" x14ac:dyDescent="0.2">
      <c r="B85" s="35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92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34" t="s">
        <v>54</v>
      </c>
      <c r="C4" s="34"/>
      <c r="D4" s="34" t="s">
        <v>63</v>
      </c>
      <c r="E4" s="34"/>
      <c r="F4" s="34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26">
        <v>927855</v>
      </c>
      <c r="E6" s="26">
        <v>4302802</v>
      </c>
      <c r="F6" s="26">
        <f>E6/'2021'!$O$1</f>
        <v>571079.96549206984</v>
      </c>
    </row>
    <row r="7" spans="2:6" ht="12.9" customHeight="1" x14ac:dyDescent="0.2">
      <c r="B7" s="18" t="s">
        <v>1</v>
      </c>
      <c r="C7" s="18" t="s">
        <v>16</v>
      </c>
      <c r="D7" s="26">
        <v>1093600</v>
      </c>
      <c r="E7" s="26">
        <v>5432676</v>
      </c>
      <c r="F7" s="26">
        <f>E7/'2021'!$O$1</f>
        <v>721040.01592673699</v>
      </c>
    </row>
    <row r="8" spans="2:6" ht="12.9" customHeight="1" x14ac:dyDescent="0.2">
      <c r="B8" s="18" t="s">
        <v>2</v>
      </c>
      <c r="C8" s="18" t="s">
        <v>17</v>
      </c>
      <c r="D8" s="26">
        <v>14379420</v>
      </c>
      <c r="E8" s="26">
        <v>3933338</v>
      </c>
      <c r="F8" s="26">
        <f>E8/'2021'!$O$1</f>
        <v>522043.66580396838</v>
      </c>
    </row>
    <row r="9" spans="2:6" ht="12.9" customHeight="1" x14ac:dyDescent="0.2">
      <c r="B9" s="18" t="s">
        <v>3</v>
      </c>
      <c r="C9" s="18" t="s">
        <v>18</v>
      </c>
      <c r="D9" s="26">
        <v>1613480</v>
      </c>
      <c r="E9" s="26">
        <v>1582187</v>
      </c>
      <c r="F9" s="26">
        <f>E9/'2021'!$O$1</f>
        <v>209992.30207711193</v>
      </c>
    </row>
    <row r="10" spans="2:6" ht="12.9" customHeight="1" x14ac:dyDescent="0.2">
      <c r="B10" s="18" t="s">
        <v>4</v>
      </c>
      <c r="C10" s="18" t="s">
        <v>19</v>
      </c>
      <c r="D10" s="26">
        <v>140144750</v>
      </c>
      <c r="E10" s="26">
        <v>2793749</v>
      </c>
      <c r="F10" s="26">
        <f>E10/'2021'!$O$1</f>
        <v>370794.21328555309</v>
      </c>
    </row>
    <row r="11" spans="2:6" ht="12.9" customHeight="1" x14ac:dyDescent="0.2">
      <c r="B11" s="18" t="s">
        <v>5</v>
      </c>
      <c r="C11" s="18" t="s">
        <v>20</v>
      </c>
      <c r="D11" s="26">
        <v>681000</v>
      </c>
      <c r="E11" s="26">
        <v>35358</v>
      </c>
      <c r="F11" s="26">
        <f>E11/'2021'!$O$1</f>
        <v>4692.8130599243477</v>
      </c>
    </row>
    <row r="12" spans="2:6" ht="12.9" customHeight="1" x14ac:dyDescent="0.2">
      <c r="B12" s="18" t="s">
        <v>6</v>
      </c>
      <c r="C12" s="18" t="s">
        <v>21</v>
      </c>
      <c r="D12" s="26">
        <v>1130700</v>
      </c>
      <c r="E12" s="26">
        <v>797028</v>
      </c>
      <c r="F12" s="26">
        <f>E12/'2021'!$O$1</f>
        <v>105783.79454509256</v>
      </c>
    </row>
    <row r="13" spans="2:6" ht="12.9" customHeight="1" x14ac:dyDescent="0.2">
      <c r="B13" s="18" t="s">
        <v>30</v>
      </c>
      <c r="C13" s="18" t="s">
        <v>31</v>
      </c>
      <c r="D13" s="26">
        <v>254750</v>
      </c>
      <c r="E13" s="26">
        <v>18733</v>
      </c>
      <c r="F13" s="26">
        <f>E13/'2021'!$O$1</f>
        <v>2486.2963700311898</v>
      </c>
    </row>
    <row r="14" spans="2:6" ht="12.9" customHeight="1" x14ac:dyDescent="0.2">
      <c r="B14" s="18" t="s">
        <v>7</v>
      </c>
      <c r="C14" s="18" t="s">
        <v>22</v>
      </c>
      <c r="D14" s="26">
        <v>4787020</v>
      </c>
      <c r="E14" s="26">
        <v>3427502</v>
      </c>
      <c r="F14" s="26">
        <f>E14/'2021'!$O$1</f>
        <v>454907.69128674758</v>
      </c>
    </row>
    <row r="15" spans="2:6" ht="12.9" customHeight="1" x14ac:dyDescent="0.2">
      <c r="B15" s="18" t="s">
        <v>8</v>
      </c>
      <c r="C15" s="18" t="s">
        <v>23</v>
      </c>
      <c r="D15" s="26">
        <v>22986800</v>
      </c>
      <c r="E15" s="26">
        <v>155546262</v>
      </c>
      <c r="F15" s="26">
        <f>E15/'2021'!$O$1</f>
        <v>20644536.731037229</v>
      </c>
    </row>
    <row r="16" spans="2:6" ht="12.9" customHeight="1" x14ac:dyDescent="0.2">
      <c r="B16" s="18" t="s">
        <v>9</v>
      </c>
      <c r="C16" s="18" t="s">
        <v>24</v>
      </c>
      <c r="D16" s="26">
        <v>1357998</v>
      </c>
      <c r="E16" s="26">
        <v>11663969</v>
      </c>
      <c r="F16" s="26">
        <f>E16/'2021'!$O$1</f>
        <v>1548074.7229411374</v>
      </c>
    </row>
    <row r="17" spans="2:18" ht="12.9" customHeight="1" x14ac:dyDescent="0.2">
      <c r="B17" s="18" t="s">
        <v>10</v>
      </c>
      <c r="C17" s="18" t="s">
        <v>25</v>
      </c>
      <c r="D17" s="26">
        <v>19658112</v>
      </c>
      <c r="E17" s="26">
        <v>120442289</v>
      </c>
      <c r="F17" s="26">
        <f>E17/'2021'!$O$1</f>
        <v>15985438.847966023</v>
      </c>
    </row>
    <row r="18" spans="2:18" ht="12.9" customHeight="1" x14ac:dyDescent="0.2">
      <c r="B18" s="18" t="s">
        <v>11</v>
      </c>
      <c r="C18" s="18" t="s">
        <v>26</v>
      </c>
      <c r="D18" s="26">
        <v>2056040</v>
      </c>
      <c r="E18" s="26">
        <v>117582</v>
      </c>
      <c r="F18" s="26">
        <f>E18/'2021'!$O$1</f>
        <v>15605.813259008561</v>
      </c>
    </row>
    <row r="19" spans="2:18" ht="12.9" customHeight="1" x14ac:dyDescent="0.2">
      <c r="B19" s="18" t="s">
        <v>32</v>
      </c>
      <c r="C19" s="18" t="s">
        <v>33</v>
      </c>
      <c r="D19" s="26">
        <v>19746</v>
      </c>
      <c r="E19" s="26">
        <v>26103</v>
      </c>
      <c r="F19" s="26">
        <f>E19/'2021'!$O$1</f>
        <v>3464.4634680469835</v>
      </c>
    </row>
    <row r="20" spans="2:18" ht="12.9" customHeight="1" x14ac:dyDescent="0.2">
      <c r="B20" s="18" t="s">
        <v>34</v>
      </c>
      <c r="C20" s="18" t="s">
        <v>35</v>
      </c>
      <c r="D20" s="26">
        <v>1984</v>
      </c>
      <c r="E20" s="26">
        <v>6553</v>
      </c>
      <c r="F20" s="26">
        <f>E20/'2021'!$O$1</f>
        <v>869.73256354104444</v>
      </c>
    </row>
    <row r="21" spans="2:18" ht="12.9" customHeight="1" x14ac:dyDescent="0.2">
      <c r="B21" s="18" t="s">
        <v>12</v>
      </c>
      <c r="C21" s="18" t="s">
        <v>27</v>
      </c>
      <c r="D21" s="26">
        <v>2695840</v>
      </c>
      <c r="E21" s="26">
        <v>10048415</v>
      </c>
      <c r="F21" s="26">
        <f>E21/'2021'!$O$1</f>
        <v>1333653.8589156545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184927674</v>
      </c>
      <c r="E22" s="26">
        <v>1360568997</v>
      </c>
      <c r="F22" s="26">
        <f>E22/'2021'!$O$1</f>
        <v>180578538.32371092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3834631</v>
      </c>
      <c r="E23" s="26">
        <v>5911796</v>
      </c>
      <c r="F23" s="26">
        <f>E23/'2021'!$O$1</f>
        <v>784630.16789435258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1686655339</v>
      </c>
      <c r="F24" s="8">
        <f>E24/'2021'!$O$1</f>
        <v>223857633.41960314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1686.6553389999999</v>
      </c>
      <c r="F25" s="3">
        <f>E25/'2021'!$O$1</f>
        <v>223.85763341960313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34" t="s">
        <v>54</v>
      </c>
      <c r="C30" s="34"/>
      <c r="D30" s="34" t="s">
        <v>68</v>
      </c>
      <c r="E30" s="34"/>
      <c r="F30" s="34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101555</v>
      </c>
      <c r="E32" s="26">
        <v>477100</v>
      </c>
      <c r="F32" s="26">
        <f>E32/'2021'!$O$1</f>
        <v>63322.051894618089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136810</v>
      </c>
      <c r="E33" s="26">
        <v>688832</v>
      </c>
      <c r="F33" s="26">
        <f>E33/'2021'!$O$1</f>
        <v>91423.717565863684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2588270</v>
      </c>
      <c r="E34" s="26">
        <v>724652</v>
      </c>
      <c r="F34" s="26">
        <f>E34/'2021'!$O$1</f>
        <v>96177.848563275591</v>
      </c>
    </row>
    <row r="35" spans="2:18" ht="12.9" customHeight="1" x14ac:dyDescent="0.2">
      <c r="B35" s="18" t="s">
        <v>3</v>
      </c>
      <c r="C35" s="18" t="s">
        <v>18</v>
      </c>
      <c r="D35" s="26">
        <v>387020</v>
      </c>
      <c r="E35" s="26">
        <v>388277</v>
      </c>
      <c r="F35" s="26">
        <f>E35/'2021'!$O$1</f>
        <v>51533.213882805758</v>
      </c>
    </row>
    <row r="36" spans="2:18" ht="12.9" customHeight="1" x14ac:dyDescent="0.2">
      <c r="B36" s="18" t="s">
        <v>4</v>
      </c>
      <c r="C36" s="18" t="s">
        <v>19</v>
      </c>
      <c r="D36" s="26">
        <v>45716025</v>
      </c>
      <c r="E36" s="26">
        <v>954633</v>
      </c>
      <c r="F36" s="26">
        <f>E36/'2021'!$O$1</f>
        <v>126701.57276527971</v>
      </c>
    </row>
    <row r="37" spans="2:18" ht="12.9" customHeight="1" x14ac:dyDescent="0.2">
      <c r="B37" s="18" t="s">
        <v>5</v>
      </c>
      <c r="C37" s="18" t="s">
        <v>20</v>
      </c>
      <c r="D37" s="26">
        <v>273000</v>
      </c>
      <c r="E37" s="26">
        <v>15516</v>
      </c>
      <c r="F37" s="26">
        <f>E37/'2021'!$O$1</f>
        <v>2059.3270953613378</v>
      </c>
    </row>
    <row r="38" spans="2:18" ht="12.9" customHeight="1" x14ac:dyDescent="0.2">
      <c r="B38" s="18" t="s">
        <v>6</v>
      </c>
      <c r="C38" s="18" t="s">
        <v>21</v>
      </c>
      <c r="D38" s="26">
        <v>246500</v>
      </c>
      <c r="E38" s="26">
        <v>177935</v>
      </c>
      <c r="F38" s="26">
        <f>E38/'2021'!$O$1</f>
        <v>23616.032915256485</v>
      </c>
    </row>
    <row r="39" spans="2:18" ht="12.9" customHeight="1" x14ac:dyDescent="0.2">
      <c r="B39" s="18" t="s">
        <v>30</v>
      </c>
      <c r="C39" s="18" t="s">
        <v>31</v>
      </c>
      <c r="D39" s="26">
        <v>253610</v>
      </c>
      <c r="E39" s="26">
        <v>22232</v>
      </c>
      <c r="F39" s="26">
        <f>E39/'2021'!$O$1</f>
        <v>2950.6934766739664</v>
      </c>
    </row>
    <row r="40" spans="2:18" ht="12.9" customHeight="1" x14ac:dyDescent="0.2">
      <c r="B40" s="18" t="s">
        <v>7</v>
      </c>
      <c r="C40" s="18" t="s">
        <v>22</v>
      </c>
      <c r="D40" s="26">
        <v>774730</v>
      </c>
      <c r="E40" s="26">
        <v>562833</v>
      </c>
      <c r="F40" s="26">
        <f>E40/'2021'!$O$1</f>
        <v>74700.776428429221</v>
      </c>
    </row>
    <row r="41" spans="2:18" ht="12.9" customHeight="1" x14ac:dyDescent="0.2">
      <c r="B41" s="18" t="s">
        <v>8</v>
      </c>
      <c r="C41" s="18" t="s">
        <v>23</v>
      </c>
      <c r="D41" s="26">
        <v>1036948</v>
      </c>
      <c r="E41" s="26">
        <v>7049170</v>
      </c>
      <c r="F41" s="26">
        <f>E41/'2021'!$O$1</f>
        <v>935585.63939212949</v>
      </c>
    </row>
    <row r="42" spans="2:18" ht="12.9" customHeight="1" x14ac:dyDescent="0.2">
      <c r="B42" s="18" t="s">
        <v>9</v>
      </c>
      <c r="C42" s="18" t="s">
        <v>24</v>
      </c>
      <c r="D42" s="26">
        <v>153630</v>
      </c>
      <c r="E42" s="26">
        <v>1331948</v>
      </c>
      <c r="F42" s="26">
        <f>E42/'2021'!$O$1</f>
        <v>176779.87922224434</v>
      </c>
    </row>
    <row r="43" spans="2:18" ht="12.9" customHeight="1" x14ac:dyDescent="0.2">
      <c r="B43" s="18" t="s">
        <v>10</v>
      </c>
      <c r="C43" s="18" t="s">
        <v>25</v>
      </c>
      <c r="D43" s="26">
        <v>1649188</v>
      </c>
      <c r="E43" s="26">
        <v>10234212</v>
      </c>
      <c r="F43" s="26">
        <f>E43/'2021'!$O$1</f>
        <v>1358313.3585506668</v>
      </c>
    </row>
    <row r="44" spans="2:18" ht="12.9" customHeight="1" x14ac:dyDescent="0.2">
      <c r="B44" s="18" t="s">
        <v>11</v>
      </c>
      <c r="C44" s="18" t="s">
        <v>26</v>
      </c>
      <c r="D44" s="26">
        <v>1922320</v>
      </c>
      <c r="E44" s="26">
        <v>127415</v>
      </c>
      <c r="F44" s="26">
        <f>E44/'2021'!$O$1</f>
        <v>16910.876634149579</v>
      </c>
    </row>
    <row r="45" spans="2:18" ht="12.9" customHeight="1" x14ac:dyDescent="0.2">
      <c r="B45" s="18" t="s">
        <v>32</v>
      </c>
      <c r="C45" s="18" t="s">
        <v>33</v>
      </c>
      <c r="D45" s="26">
        <v>1427</v>
      </c>
      <c r="E45" s="26">
        <v>2214</v>
      </c>
      <c r="F45" s="26">
        <f>E45/'2021'!$O$1</f>
        <v>293.84829782998207</v>
      </c>
    </row>
    <row r="46" spans="2:18" ht="12.9" customHeight="1" x14ac:dyDescent="0.2">
      <c r="B46" s="12" t="s">
        <v>34</v>
      </c>
      <c r="C46" s="12" t="s">
        <v>35</v>
      </c>
      <c r="D46" s="26">
        <v>827</v>
      </c>
      <c r="E46" s="26">
        <v>3231</v>
      </c>
      <c r="F46" s="26">
        <f>E46/'2021'!$O$1</f>
        <v>428.82739398765676</v>
      </c>
    </row>
    <row r="47" spans="2:18" ht="12.9" customHeight="1" x14ac:dyDescent="0.2">
      <c r="B47" s="18" t="s">
        <v>12</v>
      </c>
      <c r="C47" s="18" t="s">
        <v>27</v>
      </c>
      <c r="D47" s="26">
        <v>2278374</v>
      </c>
      <c r="E47" s="26">
        <v>8878711</v>
      </c>
      <c r="F47" s="26">
        <f>E47/'2021'!$O$1</f>
        <v>1178407.4590218328</v>
      </c>
    </row>
    <row r="48" spans="2:18" ht="12.9" customHeight="1" x14ac:dyDescent="0.2">
      <c r="B48" s="18" t="s">
        <v>13</v>
      </c>
      <c r="C48" s="18" t="s">
        <v>28</v>
      </c>
      <c r="D48" s="26">
        <v>67645344</v>
      </c>
      <c r="E48" s="26">
        <v>507277148</v>
      </c>
      <c r="F48" s="26">
        <f>E48/'2021'!$O$1</f>
        <v>67327247.727121904</v>
      </c>
    </row>
    <row r="49" spans="2:6" ht="12.9" customHeight="1" x14ac:dyDescent="0.2">
      <c r="B49" s="18" t="s">
        <v>14</v>
      </c>
      <c r="C49" s="18" t="s">
        <v>29</v>
      </c>
      <c r="D49" s="26">
        <v>770005</v>
      </c>
      <c r="E49" s="26">
        <v>1230262</v>
      </c>
      <c r="F49" s="26">
        <f>E49/'2021'!$O$1</f>
        <v>163283.82772579466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540146321</v>
      </c>
      <c r="F50" s="8">
        <f>E50/'2021'!$O$1</f>
        <v>71689736.677948102</v>
      </c>
    </row>
    <row r="51" spans="2:6" ht="12.9" customHeight="1" x14ac:dyDescent="0.2">
      <c r="B51" s="9" t="s">
        <v>125</v>
      </c>
      <c r="C51" s="2"/>
      <c r="D51" s="10"/>
      <c r="E51" s="3">
        <f>+E50/1000000</f>
        <v>540.14632099999994</v>
      </c>
      <c r="F51" s="3">
        <f>E51/'2021'!$O$1</f>
        <v>71.68973667794809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94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34" t="s">
        <v>54</v>
      </c>
      <c r="C56" s="34"/>
      <c r="D56" s="34" t="s">
        <v>69</v>
      </c>
      <c r="E56" s="34"/>
      <c r="F56" s="34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E72/'2021'!$O$1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95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33"/>
      <c r="C79" s="33"/>
      <c r="D79" s="33"/>
      <c r="E79" s="33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1686.6553389999999</v>
      </c>
      <c r="F81" s="6">
        <f>E81/'2021'!$O$1</f>
        <v>223.85763341960313</v>
      </c>
    </row>
    <row r="82" spans="2:6" ht="12.9" customHeight="1" x14ac:dyDescent="0.2">
      <c r="B82" s="15" t="s">
        <v>61</v>
      </c>
      <c r="C82" s="5"/>
      <c r="D82" s="5"/>
      <c r="E82" s="11">
        <f>+E51</f>
        <v>540.14632099999994</v>
      </c>
      <c r="F82" s="11">
        <f>E82/'2021'!$O$1</f>
        <v>71.68973667794809</v>
      </c>
    </row>
    <row r="85" spans="2:6" ht="12.9" customHeight="1" x14ac:dyDescent="0.2">
      <c r="B85" s="35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96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34" t="s">
        <v>54</v>
      </c>
      <c r="C4" s="34"/>
      <c r="D4" s="34" t="s">
        <v>63</v>
      </c>
      <c r="E4" s="34"/>
      <c r="F4" s="34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26">
        <v>706550</v>
      </c>
      <c r="E6" s="26">
        <v>3236807</v>
      </c>
      <c r="F6" s="26">
        <f>E6/'2021'!$O$1</f>
        <v>429598.11533612048</v>
      </c>
    </row>
    <row r="7" spans="2:6" ht="12.9" customHeight="1" x14ac:dyDescent="0.2">
      <c r="B7" s="18" t="s">
        <v>1</v>
      </c>
      <c r="C7" s="18" t="s">
        <v>16</v>
      </c>
      <c r="D7" s="26">
        <v>1731710</v>
      </c>
      <c r="E7" s="26">
        <v>8531980</v>
      </c>
      <c r="F7" s="26">
        <f>E7/'2021'!$O$1</f>
        <v>1132388.3469374212</v>
      </c>
    </row>
    <row r="8" spans="2:6" ht="12.9" customHeight="1" x14ac:dyDescent="0.2">
      <c r="B8" s="18" t="s">
        <v>2</v>
      </c>
      <c r="C8" s="18" t="s">
        <v>17</v>
      </c>
      <c r="D8" s="26">
        <v>39490668</v>
      </c>
      <c r="E8" s="26">
        <v>10617059</v>
      </c>
      <c r="F8" s="26">
        <f>E8/'2021'!$O$1</f>
        <v>1409125.8875837813</v>
      </c>
    </row>
    <row r="9" spans="2:6" ht="12.9" customHeight="1" x14ac:dyDescent="0.2">
      <c r="B9" s="18" t="s">
        <v>3</v>
      </c>
      <c r="C9" s="18" t="s">
        <v>18</v>
      </c>
      <c r="D9" s="26">
        <v>7050800</v>
      </c>
      <c r="E9" s="26">
        <v>6764988</v>
      </c>
      <c r="F9" s="26">
        <f>E9/'2021'!$O$1</f>
        <v>897868.20625124418</v>
      </c>
    </row>
    <row r="10" spans="2:6" ht="12.9" customHeight="1" x14ac:dyDescent="0.2">
      <c r="B10" s="18" t="s">
        <v>4</v>
      </c>
      <c r="C10" s="18" t="s">
        <v>19</v>
      </c>
      <c r="D10" s="26">
        <v>379615480</v>
      </c>
      <c r="E10" s="26">
        <v>7348852</v>
      </c>
      <c r="F10" s="26">
        <f>E10/'2021'!$O$1</f>
        <v>975360.27606344142</v>
      </c>
    </row>
    <row r="11" spans="2:6" ht="12.9" customHeight="1" x14ac:dyDescent="0.2">
      <c r="B11" s="18" t="s">
        <v>5</v>
      </c>
      <c r="C11" s="18" t="s">
        <v>20</v>
      </c>
      <c r="D11" s="26">
        <v>3672100</v>
      </c>
      <c r="E11" s="26">
        <v>188885</v>
      </c>
      <c r="F11" s="26">
        <f>E11/'2021'!$O$1</f>
        <v>25069.34766739664</v>
      </c>
    </row>
    <row r="12" spans="2:6" ht="12.9" customHeight="1" x14ac:dyDescent="0.2">
      <c r="B12" s="18" t="s">
        <v>6</v>
      </c>
      <c r="C12" s="18" t="s">
        <v>21</v>
      </c>
      <c r="D12" s="26">
        <v>2822265</v>
      </c>
      <c r="E12" s="26">
        <v>1923326</v>
      </c>
      <c r="F12" s="26">
        <f>E12/'2021'!$O$1</f>
        <v>255269.22821686906</v>
      </c>
    </row>
    <row r="13" spans="2:6" ht="12.9" customHeight="1" x14ac:dyDescent="0.2">
      <c r="B13" s="18" t="s">
        <v>30</v>
      </c>
      <c r="C13" s="18" t="s">
        <v>31</v>
      </c>
      <c r="D13" s="26">
        <v>568850</v>
      </c>
      <c r="E13" s="26">
        <v>41817</v>
      </c>
      <c r="F13" s="26">
        <f>E13/'2021'!$O$1</f>
        <v>5550.0696794744172</v>
      </c>
    </row>
    <row r="14" spans="2:6" ht="12.9" customHeight="1" x14ac:dyDescent="0.2">
      <c r="B14" s="18" t="s">
        <v>7</v>
      </c>
      <c r="C14" s="18" t="s">
        <v>22</v>
      </c>
      <c r="D14" s="26">
        <v>18108974</v>
      </c>
      <c r="E14" s="26">
        <v>12813606</v>
      </c>
      <c r="F14" s="26">
        <f>E14/'2021'!$O$1</f>
        <v>1700657.7742385028</v>
      </c>
    </row>
    <row r="15" spans="2:6" ht="12.9" customHeight="1" x14ac:dyDescent="0.2">
      <c r="B15" s="18" t="s">
        <v>8</v>
      </c>
      <c r="C15" s="18" t="s">
        <v>23</v>
      </c>
      <c r="D15" s="26">
        <v>27534183</v>
      </c>
      <c r="E15" s="26">
        <v>186428821</v>
      </c>
      <c r="F15" s="26">
        <f>E15/'2021'!$O$1</f>
        <v>24743356.692547612</v>
      </c>
    </row>
    <row r="16" spans="2:6" ht="12.9" customHeight="1" x14ac:dyDescent="0.2">
      <c r="B16" s="18" t="s">
        <v>9</v>
      </c>
      <c r="C16" s="18" t="s">
        <v>24</v>
      </c>
      <c r="D16" s="26">
        <v>1991548</v>
      </c>
      <c r="E16" s="26">
        <v>16935095</v>
      </c>
      <c r="F16" s="26">
        <f>E16/'2021'!$O$1</f>
        <v>2247673.3691684916</v>
      </c>
    </row>
    <row r="17" spans="2:18" ht="12.9" customHeight="1" x14ac:dyDescent="0.2">
      <c r="B17" s="18" t="s">
        <v>10</v>
      </c>
      <c r="C17" s="18" t="s">
        <v>25</v>
      </c>
      <c r="D17" s="26">
        <v>25544292</v>
      </c>
      <c r="E17" s="26">
        <v>157933844</v>
      </c>
      <c r="F17" s="26">
        <f>E17/'2021'!$O$1</f>
        <v>20961423.319397438</v>
      </c>
    </row>
    <row r="18" spans="2:18" ht="12.9" customHeight="1" x14ac:dyDescent="0.2">
      <c r="B18" s="18" t="s">
        <v>11</v>
      </c>
      <c r="C18" s="18" t="s">
        <v>26</v>
      </c>
      <c r="D18" s="26">
        <v>3564370</v>
      </c>
      <c r="E18" s="26">
        <v>210054</v>
      </c>
      <c r="F18" s="26">
        <f>E18/'2021'!$O$1</f>
        <v>27878.95679872586</v>
      </c>
    </row>
    <row r="19" spans="2:18" ht="12.9" customHeight="1" x14ac:dyDescent="0.2">
      <c r="B19" s="18" t="s">
        <v>32</v>
      </c>
      <c r="C19" s="18" t="s">
        <v>33</v>
      </c>
      <c r="D19" s="26">
        <v>39070</v>
      </c>
      <c r="E19" s="26">
        <v>51390</v>
      </c>
      <c r="F19" s="26">
        <f>E19/'2021'!$O$1</f>
        <v>6820.6251244276327</v>
      </c>
    </row>
    <row r="20" spans="2:18" ht="12.9" customHeight="1" x14ac:dyDescent="0.2">
      <c r="B20" s="18" t="s">
        <v>34</v>
      </c>
      <c r="C20" s="18" t="s">
        <v>35</v>
      </c>
      <c r="D20" s="26">
        <v>2651</v>
      </c>
      <c r="E20" s="26">
        <v>8768</v>
      </c>
      <c r="F20" s="26">
        <f>E20/'2021'!$O$1</f>
        <v>1163.7135841794411</v>
      </c>
    </row>
    <row r="21" spans="2:18" ht="12.9" customHeight="1" x14ac:dyDescent="0.2">
      <c r="B21" s="18" t="s">
        <v>12</v>
      </c>
      <c r="C21" s="18" t="s">
        <v>27</v>
      </c>
      <c r="D21" s="26">
        <v>4388971</v>
      </c>
      <c r="E21" s="26">
        <v>16119924</v>
      </c>
      <c r="F21" s="26">
        <f>E21/'2021'!$O$1</f>
        <v>2139481.5847103326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315819624</v>
      </c>
      <c r="E22" s="26">
        <v>2306126314</v>
      </c>
      <c r="F22" s="26">
        <f>E22/'2021'!$O$1</f>
        <v>306075560.95294976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12385034</v>
      </c>
      <c r="E23" s="26">
        <v>18718830</v>
      </c>
      <c r="F23" s="26">
        <f>E23/'2021'!$O$1</f>
        <v>2484415.6878359546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2754000360</v>
      </c>
      <c r="F24" s="8">
        <f>E24/'2021'!$O$1</f>
        <v>365518662.15409118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2754.00036</v>
      </c>
      <c r="F25" s="3">
        <f>E25/'2021'!$O$1</f>
        <v>365.51866215409115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34" t="s">
        <v>54</v>
      </c>
      <c r="C30" s="34"/>
      <c r="D30" s="34" t="s">
        <v>68</v>
      </c>
      <c r="E30" s="34"/>
      <c r="F30" s="34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114955</v>
      </c>
      <c r="E32" s="26">
        <v>533088</v>
      </c>
      <c r="F32" s="26">
        <f>E32/'2021'!$O$1</f>
        <v>70752.93649213617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267855</v>
      </c>
      <c r="E33" s="26">
        <v>1338642</v>
      </c>
      <c r="F33" s="26">
        <f>E33/'2021'!$O$1</f>
        <v>177668.32570177183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7800718</v>
      </c>
      <c r="E34" s="26">
        <v>2148502</v>
      </c>
      <c r="F34" s="26">
        <f>E34/'2021'!$O$1</f>
        <v>285155.21932444087</v>
      </c>
    </row>
    <row r="35" spans="2:18" ht="12.9" customHeight="1" x14ac:dyDescent="0.2">
      <c r="B35" s="18" t="s">
        <v>3</v>
      </c>
      <c r="C35" s="18" t="s">
        <v>18</v>
      </c>
      <c r="D35" s="26">
        <v>1330540</v>
      </c>
      <c r="E35" s="26">
        <v>1306313</v>
      </c>
      <c r="F35" s="26">
        <f>E35/'2021'!$O$1</f>
        <v>173377.5300285354</v>
      </c>
    </row>
    <row r="36" spans="2:18" ht="12.9" customHeight="1" x14ac:dyDescent="0.2">
      <c r="B36" s="18" t="s">
        <v>4</v>
      </c>
      <c r="C36" s="18" t="s">
        <v>19</v>
      </c>
      <c r="D36" s="26">
        <v>100062215</v>
      </c>
      <c r="E36" s="26">
        <v>2033843</v>
      </c>
      <c r="F36" s="26">
        <f>E36/'2021'!$O$1</f>
        <v>269937.35483442829</v>
      </c>
    </row>
    <row r="37" spans="2:18" ht="12.9" customHeight="1" x14ac:dyDescent="0.2">
      <c r="B37" s="18" t="s">
        <v>5</v>
      </c>
      <c r="C37" s="18" t="s">
        <v>20</v>
      </c>
      <c r="D37" s="26">
        <v>533000</v>
      </c>
      <c r="E37" s="26">
        <v>31067</v>
      </c>
      <c r="F37" s="26">
        <f>E37/'2021'!$O$1</f>
        <v>4123.2994890171876</v>
      </c>
    </row>
    <row r="38" spans="2:18" ht="12.9" customHeight="1" x14ac:dyDescent="0.2">
      <c r="B38" s="18" t="s">
        <v>6</v>
      </c>
      <c r="C38" s="18" t="s">
        <v>21</v>
      </c>
      <c r="D38" s="26">
        <v>713665</v>
      </c>
      <c r="E38" s="26">
        <v>502338</v>
      </c>
      <c r="F38" s="26">
        <f>E38/'2021'!$O$1</f>
        <v>66671.710133386412</v>
      </c>
    </row>
    <row r="39" spans="2:18" ht="12.9" customHeight="1" x14ac:dyDescent="0.2">
      <c r="B39" s="18" t="s">
        <v>30</v>
      </c>
      <c r="C39" s="18" t="s">
        <v>31</v>
      </c>
      <c r="D39" s="26">
        <v>57500</v>
      </c>
      <c r="E39" s="26">
        <v>5084</v>
      </c>
      <c r="F39" s="26">
        <f>E39/'2021'!$O$1</f>
        <v>674.76275797995879</v>
      </c>
    </row>
    <row r="40" spans="2:18" ht="12.9" customHeight="1" x14ac:dyDescent="0.2">
      <c r="B40" s="18" t="s">
        <v>7</v>
      </c>
      <c r="C40" s="18" t="s">
        <v>22</v>
      </c>
      <c r="D40" s="26">
        <v>2985021</v>
      </c>
      <c r="E40" s="26">
        <v>2141965</v>
      </c>
      <c r="F40" s="26">
        <f>E40/'2021'!$O$1</f>
        <v>284287.61032583448</v>
      </c>
    </row>
    <row r="41" spans="2:18" ht="12.9" customHeight="1" x14ac:dyDescent="0.2">
      <c r="B41" s="18" t="s">
        <v>8</v>
      </c>
      <c r="C41" s="18" t="s">
        <v>23</v>
      </c>
      <c r="D41" s="26">
        <v>2292556</v>
      </c>
      <c r="E41" s="26">
        <v>15549254</v>
      </c>
      <c r="F41" s="26">
        <f>E41/'2021'!$O$1</f>
        <v>2063740.6596323578</v>
      </c>
    </row>
    <row r="42" spans="2:18" ht="12.9" customHeight="1" x14ac:dyDescent="0.2">
      <c r="B42" s="18" t="s">
        <v>9</v>
      </c>
      <c r="C42" s="18" t="s">
        <v>24</v>
      </c>
      <c r="D42" s="26">
        <v>316979</v>
      </c>
      <c r="E42" s="26">
        <v>2747635</v>
      </c>
      <c r="F42" s="26">
        <f>E42/'2021'!$O$1</f>
        <v>364673.83369832102</v>
      </c>
    </row>
    <row r="43" spans="2:18" ht="12.9" customHeight="1" x14ac:dyDescent="0.2">
      <c r="B43" s="18" t="s">
        <v>10</v>
      </c>
      <c r="C43" s="18" t="s">
        <v>25</v>
      </c>
      <c r="D43" s="26">
        <v>2353503</v>
      </c>
      <c r="E43" s="26">
        <v>14735561</v>
      </c>
      <c r="F43" s="26">
        <f>E43/'2021'!$O$1</f>
        <v>1955745.0394850355</v>
      </c>
    </row>
    <row r="44" spans="2:18" ht="12.9" customHeight="1" x14ac:dyDescent="0.2">
      <c r="B44" s="18" t="s">
        <v>11</v>
      </c>
      <c r="C44" s="18" t="s">
        <v>26</v>
      </c>
      <c r="D44" s="26">
        <v>2899330</v>
      </c>
      <c r="E44" s="26">
        <v>193816</v>
      </c>
      <c r="F44" s="26">
        <f>E44/'2021'!$O$1</f>
        <v>25723.803835689163</v>
      </c>
    </row>
    <row r="45" spans="2:18" ht="12.9" customHeight="1" x14ac:dyDescent="0.2">
      <c r="B45" s="18" t="s">
        <v>32</v>
      </c>
      <c r="C45" s="18" t="s">
        <v>33</v>
      </c>
      <c r="D45" s="26">
        <v>5878</v>
      </c>
      <c r="E45" s="26">
        <v>9155</v>
      </c>
      <c r="F45" s="26">
        <f>E45/'2021'!$O$1</f>
        <v>1215.0773110359014</v>
      </c>
    </row>
    <row r="46" spans="2:18" ht="12.9" customHeight="1" x14ac:dyDescent="0.2">
      <c r="B46" s="12" t="s">
        <v>34</v>
      </c>
      <c r="C46" s="12" t="s">
        <v>35</v>
      </c>
      <c r="D46" s="26">
        <v>2141</v>
      </c>
      <c r="E46" s="26">
        <v>6373</v>
      </c>
      <c r="F46" s="26">
        <f>E46/'2021'!$O$1</f>
        <v>845.8424580264118</v>
      </c>
    </row>
    <row r="47" spans="2:18" ht="12.9" customHeight="1" x14ac:dyDescent="0.2">
      <c r="B47" s="18" t="s">
        <v>12</v>
      </c>
      <c r="C47" s="18" t="s">
        <v>27</v>
      </c>
      <c r="D47" s="26">
        <v>3800470</v>
      </c>
      <c r="E47" s="26">
        <v>14685794</v>
      </c>
      <c r="F47" s="26">
        <f>E47/'2021'!$O$1</f>
        <v>1949139.8234786647</v>
      </c>
    </row>
    <row r="48" spans="2:18" ht="12.9" customHeight="1" x14ac:dyDescent="0.2">
      <c r="B48" s="18" t="s">
        <v>13</v>
      </c>
      <c r="C48" s="18" t="s">
        <v>28</v>
      </c>
      <c r="D48" s="26">
        <v>108213489</v>
      </c>
      <c r="E48" s="26">
        <v>810783840</v>
      </c>
      <c r="F48" s="26">
        <f>E48/'2021'!$O$1</f>
        <v>107609508.26199482</v>
      </c>
    </row>
    <row r="49" spans="2:6" ht="12.9" customHeight="1" x14ac:dyDescent="0.2">
      <c r="B49" s="18" t="s">
        <v>14</v>
      </c>
      <c r="C49" s="18" t="s">
        <v>29</v>
      </c>
      <c r="D49" s="26">
        <v>2568301</v>
      </c>
      <c r="E49" s="26">
        <v>3979432</v>
      </c>
      <c r="F49" s="26">
        <f>E49/'2021'!$O$1</f>
        <v>528161.39093503216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872731702</v>
      </c>
      <c r="F50" s="8">
        <f>E50/'2021'!$O$1</f>
        <v>115831402.48191652</v>
      </c>
    </row>
    <row r="51" spans="2:6" ht="12.9" customHeight="1" x14ac:dyDescent="0.2">
      <c r="B51" s="9" t="s">
        <v>125</v>
      </c>
      <c r="C51" s="2"/>
      <c r="D51" s="10"/>
      <c r="E51" s="3">
        <f>+E50/1000000</f>
        <v>872.73170200000004</v>
      </c>
      <c r="F51" s="3">
        <f>E51/'2021'!$O$1</f>
        <v>115.83140248191651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98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34" t="s">
        <v>54</v>
      </c>
      <c r="C56" s="34"/>
      <c r="D56" s="34" t="s">
        <v>69</v>
      </c>
      <c r="E56" s="34"/>
      <c r="F56" s="34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E72/'2021'!$O$1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99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33"/>
      <c r="C79" s="33"/>
      <c r="D79" s="33"/>
      <c r="E79" s="33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2754.00036</v>
      </c>
      <c r="F81" s="6">
        <f>E81/'2021'!$O$1</f>
        <v>365.51866215409115</v>
      </c>
    </row>
    <row r="82" spans="2:6" ht="12.9" customHeight="1" x14ac:dyDescent="0.2">
      <c r="B82" s="15" t="s">
        <v>61</v>
      </c>
      <c r="C82" s="5"/>
      <c r="D82" s="5"/>
      <c r="E82" s="11">
        <f>+E51</f>
        <v>872.73170200000004</v>
      </c>
      <c r="F82" s="11">
        <f>E82/'2021'!$O$1</f>
        <v>115.83140248191651</v>
      </c>
    </row>
    <row r="85" spans="2:6" ht="12.9" customHeight="1" x14ac:dyDescent="0.2">
      <c r="B85" s="35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50 B58:B72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100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34" t="s">
        <v>54</v>
      </c>
      <c r="C4" s="34"/>
      <c r="D4" s="34" t="s">
        <v>63</v>
      </c>
      <c r="E4" s="34"/>
      <c r="F4" s="34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26">
        <v>544740</v>
      </c>
      <c r="E6" s="26">
        <v>2459977</v>
      </c>
      <c r="F6" s="26">
        <f>E6/'2021'!$O$1</f>
        <v>326495.05607538653</v>
      </c>
    </row>
    <row r="7" spans="2:6" ht="12.9" customHeight="1" x14ac:dyDescent="0.2">
      <c r="B7" s="18" t="s">
        <v>1</v>
      </c>
      <c r="C7" s="18" t="s">
        <v>16</v>
      </c>
      <c r="D7" s="26">
        <v>2190870</v>
      </c>
      <c r="E7" s="26">
        <v>15415593</v>
      </c>
      <c r="F7" s="26">
        <f>E7/'2021'!$O$1</f>
        <v>2046000.7963368504</v>
      </c>
    </row>
    <row r="8" spans="2:6" ht="12.9" customHeight="1" x14ac:dyDescent="0.2">
      <c r="B8" s="18" t="s">
        <v>2</v>
      </c>
      <c r="C8" s="18" t="s">
        <v>17</v>
      </c>
      <c r="D8" s="26">
        <v>37606090</v>
      </c>
      <c r="E8" s="26">
        <v>10057630</v>
      </c>
      <c r="F8" s="26">
        <f>E8/'2021'!$O$1</f>
        <v>1334876.8995951954</v>
      </c>
    </row>
    <row r="9" spans="2:6" ht="12.9" customHeight="1" x14ac:dyDescent="0.2">
      <c r="B9" s="18" t="s">
        <v>3</v>
      </c>
      <c r="C9" s="18" t="s">
        <v>18</v>
      </c>
      <c r="D9" s="26">
        <v>3435910</v>
      </c>
      <c r="E9" s="26">
        <v>3313068</v>
      </c>
      <c r="F9" s="26">
        <f>E9/'2021'!$O$1</f>
        <v>439719.68942862831</v>
      </c>
    </row>
    <row r="10" spans="2:6" ht="12.9" customHeight="1" x14ac:dyDescent="0.2">
      <c r="B10" s="18" t="s">
        <v>4</v>
      </c>
      <c r="C10" s="18" t="s">
        <v>19</v>
      </c>
      <c r="D10" s="26">
        <v>443995650</v>
      </c>
      <c r="E10" s="26">
        <v>8894315</v>
      </c>
      <c r="F10" s="26">
        <f>E10/'2021'!$O$1</f>
        <v>1180478.4657243346</v>
      </c>
    </row>
    <row r="11" spans="2:6" ht="12.9" customHeight="1" x14ac:dyDescent="0.2">
      <c r="B11" s="18" t="s">
        <v>5</v>
      </c>
      <c r="C11" s="18" t="s">
        <v>20</v>
      </c>
      <c r="D11" s="26">
        <v>1307000</v>
      </c>
      <c r="E11" s="26">
        <v>70551</v>
      </c>
      <c r="F11" s="26">
        <f>E11/'2021'!$O$1</f>
        <v>9363.7268564602819</v>
      </c>
    </row>
    <row r="12" spans="2:6" ht="12.9" customHeight="1" x14ac:dyDescent="0.2">
      <c r="B12" s="18" t="s">
        <v>6</v>
      </c>
      <c r="C12" s="18" t="s">
        <v>21</v>
      </c>
      <c r="D12" s="26">
        <v>2439660</v>
      </c>
      <c r="E12" s="26">
        <v>1665060</v>
      </c>
      <c r="F12" s="26">
        <f>E12/'2021'!$O$1</f>
        <v>220991.43937885723</v>
      </c>
    </row>
    <row r="13" spans="2:6" ht="12.9" customHeight="1" x14ac:dyDescent="0.2">
      <c r="B13" s="18" t="s">
        <v>30</v>
      </c>
      <c r="C13" s="18" t="s">
        <v>31</v>
      </c>
      <c r="D13" s="26">
        <v>779790</v>
      </c>
      <c r="E13" s="26">
        <v>58714</v>
      </c>
      <c r="F13" s="26">
        <f>E13/'2021'!$O$1</f>
        <v>7792.6869732563537</v>
      </c>
    </row>
    <row r="14" spans="2:6" ht="12.9" customHeight="1" x14ac:dyDescent="0.2">
      <c r="B14" s="18" t="s">
        <v>7</v>
      </c>
      <c r="C14" s="18" t="s">
        <v>22</v>
      </c>
      <c r="D14" s="26">
        <v>9578705</v>
      </c>
      <c r="E14" s="26">
        <v>6753868</v>
      </c>
      <c r="F14" s="26">
        <f>E14/'2021'!$O$1</f>
        <v>896392.32862167363</v>
      </c>
    </row>
    <row r="15" spans="2:6" ht="12.9" customHeight="1" x14ac:dyDescent="0.2">
      <c r="B15" s="18" t="s">
        <v>8</v>
      </c>
      <c r="C15" s="18" t="s">
        <v>23</v>
      </c>
      <c r="D15" s="26">
        <v>18857946</v>
      </c>
      <c r="E15" s="26">
        <v>127323898</v>
      </c>
      <c r="F15" s="26">
        <f>E15/'2021'!$O$1</f>
        <v>16898785.320857387</v>
      </c>
    </row>
    <row r="16" spans="2:6" ht="12.9" customHeight="1" x14ac:dyDescent="0.2">
      <c r="B16" s="18" t="s">
        <v>9</v>
      </c>
      <c r="C16" s="18" t="s">
        <v>24</v>
      </c>
      <c r="D16" s="26">
        <v>3043300</v>
      </c>
      <c r="E16" s="26">
        <v>25431761</v>
      </c>
      <c r="F16" s="26">
        <f>E16/'2021'!$O$1</f>
        <v>3375374.7428495586</v>
      </c>
    </row>
    <row r="17" spans="2:18" ht="12.9" customHeight="1" x14ac:dyDescent="0.2">
      <c r="B17" s="18" t="s">
        <v>10</v>
      </c>
      <c r="C17" s="18" t="s">
        <v>25</v>
      </c>
      <c r="D17" s="26">
        <v>22384380</v>
      </c>
      <c r="E17" s="26">
        <v>138176477</v>
      </c>
      <c r="F17" s="26">
        <f>E17/'2021'!$O$1</f>
        <v>18339170.084278982</v>
      </c>
    </row>
    <row r="18" spans="2:18" ht="12.9" customHeight="1" x14ac:dyDescent="0.2">
      <c r="B18" s="18" t="s">
        <v>11</v>
      </c>
      <c r="C18" s="18" t="s">
        <v>26</v>
      </c>
      <c r="D18" s="26">
        <v>4199570</v>
      </c>
      <c r="E18" s="26">
        <v>242778</v>
      </c>
      <c r="F18" s="26">
        <f>E18/'2021'!$O$1</f>
        <v>32222.17798128608</v>
      </c>
    </row>
    <row r="19" spans="2:18" ht="12.9" customHeight="1" x14ac:dyDescent="0.2">
      <c r="B19" s="18" t="s">
        <v>32</v>
      </c>
      <c r="C19" s="18" t="s">
        <v>33</v>
      </c>
      <c r="D19" s="26">
        <v>50101</v>
      </c>
      <c r="E19" s="26">
        <v>65317</v>
      </c>
      <c r="F19" s="26">
        <f>E19/'2021'!$O$1</f>
        <v>8669.0556772181299</v>
      </c>
    </row>
    <row r="20" spans="2:18" ht="12.9" customHeight="1" x14ac:dyDescent="0.2">
      <c r="B20" s="18" t="s">
        <v>34</v>
      </c>
      <c r="C20" s="18" t="s">
        <v>35</v>
      </c>
      <c r="D20" s="26">
        <v>1112</v>
      </c>
      <c r="E20" s="26">
        <v>3670</v>
      </c>
      <c r="F20" s="26">
        <f>E20/'2021'!$O$1</f>
        <v>487.0927068816776</v>
      </c>
    </row>
    <row r="21" spans="2:18" ht="12.9" customHeight="1" x14ac:dyDescent="0.2">
      <c r="B21" s="18" t="s">
        <v>12</v>
      </c>
      <c r="C21" s="18" t="s">
        <v>27</v>
      </c>
      <c r="D21" s="26">
        <v>4439195</v>
      </c>
      <c r="E21" s="26">
        <v>16321686</v>
      </c>
      <c r="F21" s="26">
        <f>E21/'2021'!$O$1</f>
        <v>2166260.0039816843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382664438</v>
      </c>
      <c r="E22" s="26">
        <v>2779223216</v>
      </c>
      <c r="F22" s="26">
        <f>E22/'2021'!$O$1</f>
        <v>368866310.43864888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13638380</v>
      </c>
      <c r="E23" s="26">
        <v>20589374</v>
      </c>
      <c r="F23" s="26">
        <f>E23/'2021'!$O$1</f>
        <v>2732679.5407790826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3156066953</v>
      </c>
      <c r="F24" s="8">
        <f>E24/'2021'!$O$1</f>
        <v>418882069.54675156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3156.066953</v>
      </c>
      <c r="F25" s="3">
        <f>E25/'2021'!$O$1</f>
        <v>418.88206954675161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34" t="s">
        <v>54</v>
      </c>
      <c r="C30" s="34"/>
      <c r="D30" s="34" t="s">
        <v>68</v>
      </c>
      <c r="E30" s="34"/>
      <c r="F30" s="34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90775</v>
      </c>
      <c r="E32" s="26">
        <v>416163</v>
      </c>
      <c r="F32" s="26">
        <f>E32/'2021'!$O$1</f>
        <v>55234.322118256023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326915</v>
      </c>
      <c r="E33" s="26">
        <v>1626572</v>
      </c>
      <c r="F33" s="26">
        <f>E33/'2021'!$O$1</f>
        <v>215883.20392859512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7947960</v>
      </c>
      <c r="E34" s="26">
        <v>2198408</v>
      </c>
      <c r="F34" s="26">
        <f>E34/'2021'!$O$1</f>
        <v>291778.88380118122</v>
      </c>
    </row>
    <row r="35" spans="2:18" ht="12.9" customHeight="1" x14ac:dyDescent="0.2">
      <c r="B35" s="18" t="s">
        <v>3</v>
      </c>
      <c r="C35" s="18" t="s">
        <v>18</v>
      </c>
      <c r="D35" s="26">
        <v>966360</v>
      </c>
      <c r="E35" s="26">
        <v>958551</v>
      </c>
      <c r="F35" s="26">
        <f>E35/'2021'!$O$1</f>
        <v>127221.58072864822</v>
      </c>
    </row>
    <row r="36" spans="2:18" ht="12.9" customHeight="1" x14ac:dyDescent="0.2">
      <c r="B36" s="18" t="s">
        <v>4</v>
      </c>
      <c r="C36" s="18" t="s">
        <v>19</v>
      </c>
      <c r="D36" s="26">
        <v>109804380</v>
      </c>
      <c r="E36" s="26">
        <v>2454161</v>
      </c>
      <c r="F36" s="26">
        <f>E36/'2021'!$O$1</f>
        <v>325723.14022164705</v>
      </c>
    </row>
    <row r="37" spans="2:18" ht="12.9" customHeight="1" x14ac:dyDescent="0.2">
      <c r="B37" s="18" t="s">
        <v>5</v>
      </c>
      <c r="C37" s="18" t="s">
        <v>20</v>
      </c>
      <c r="D37" s="26">
        <v>973000</v>
      </c>
      <c r="E37" s="26">
        <v>56894</v>
      </c>
      <c r="F37" s="26">
        <f>E37/'2021'!$O$1</f>
        <v>7551.1314619417344</v>
      </c>
    </row>
    <row r="38" spans="2:18" ht="12.9" customHeight="1" x14ac:dyDescent="0.2">
      <c r="B38" s="18" t="s">
        <v>6</v>
      </c>
      <c r="C38" s="18" t="s">
        <v>21</v>
      </c>
      <c r="D38" s="26">
        <v>572360</v>
      </c>
      <c r="E38" s="26">
        <v>402984</v>
      </c>
      <c r="F38" s="26">
        <f>E38/'2021'!$O$1</f>
        <v>53485.168226159665</v>
      </c>
    </row>
    <row r="39" spans="2:18" ht="12.9" customHeight="1" x14ac:dyDescent="0.2">
      <c r="B39" s="18" t="s">
        <v>30</v>
      </c>
      <c r="C39" s="18" t="s">
        <v>31</v>
      </c>
      <c r="D39" s="26">
        <v>138240</v>
      </c>
      <c r="E39" s="26">
        <v>12157</v>
      </c>
      <c r="F39" s="26">
        <f>E39/'2021'!$O$1</f>
        <v>1613.5111818966088</v>
      </c>
    </row>
    <row r="40" spans="2:18" ht="12.9" customHeight="1" x14ac:dyDescent="0.2">
      <c r="B40" s="18" t="s">
        <v>7</v>
      </c>
      <c r="C40" s="18" t="s">
        <v>22</v>
      </c>
      <c r="D40" s="26">
        <v>1785915</v>
      </c>
      <c r="E40" s="26">
        <v>1280415</v>
      </c>
      <c r="F40" s="26">
        <f>E40/'2021'!$O$1</f>
        <v>169940.27473621341</v>
      </c>
    </row>
    <row r="41" spans="2:18" ht="12.9" customHeight="1" x14ac:dyDescent="0.2">
      <c r="B41" s="18" t="s">
        <v>8</v>
      </c>
      <c r="C41" s="18" t="s">
        <v>23</v>
      </c>
      <c r="D41" s="26">
        <v>2117394</v>
      </c>
      <c r="E41" s="26">
        <v>14493630</v>
      </c>
      <c r="F41" s="26">
        <f>E41/'2021'!$O$1</f>
        <v>1923635.2777224765</v>
      </c>
    </row>
    <row r="42" spans="2:18" ht="12.9" customHeight="1" x14ac:dyDescent="0.2">
      <c r="B42" s="18" t="s">
        <v>9</v>
      </c>
      <c r="C42" s="18" t="s">
        <v>24</v>
      </c>
      <c r="D42" s="26">
        <v>625027</v>
      </c>
      <c r="E42" s="26">
        <v>5388776</v>
      </c>
      <c r="F42" s="26">
        <f>E42/'2021'!$O$1</f>
        <v>715213.48463733494</v>
      </c>
    </row>
    <row r="43" spans="2:18" ht="12.9" customHeight="1" x14ac:dyDescent="0.2">
      <c r="B43" s="18" t="s">
        <v>10</v>
      </c>
      <c r="C43" s="18" t="s">
        <v>25</v>
      </c>
      <c r="D43" s="26">
        <v>2396336</v>
      </c>
      <c r="E43" s="26">
        <v>15122029</v>
      </c>
      <c r="F43" s="26">
        <f>E43/'2021'!$O$1</f>
        <v>2007038.1578074191</v>
      </c>
    </row>
    <row r="44" spans="2:18" ht="12.9" customHeight="1" x14ac:dyDescent="0.2">
      <c r="B44" s="18" t="s">
        <v>11</v>
      </c>
      <c r="C44" s="18" t="s">
        <v>26</v>
      </c>
      <c r="D44" s="26">
        <v>3109780</v>
      </c>
      <c r="E44" s="26">
        <v>206107</v>
      </c>
      <c r="F44" s="26">
        <f>E44/'2021'!$O$1</f>
        <v>27355.099873913332</v>
      </c>
    </row>
    <row r="45" spans="2:18" ht="12.9" customHeight="1" x14ac:dyDescent="0.2">
      <c r="B45" s="18" t="s">
        <v>32</v>
      </c>
      <c r="C45" s="18" t="s">
        <v>33</v>
      </c>
      <c r="D45" s="26">
        <v>3423</v>
      </c>
      <c r="E45" s="26">
        <v>5311</v>
      </c>
      <c r="F45" s="26">
        <f>E45/'2021'!$O$1</f>
        <v>704.89083549007898</v>
      </c>
    </row>
    <row r="46" spans="2:18" ht="12.9" customHeight="1" x14ac:dyDescent="0.2">
      <c r="B46" s="12" t="s">
        <v>34</v>
      </c>
      <c r="C46" s="12" t="s">
        <v>35</v>
      </c>
      <c r="D46" s="26">
        <v>1617</v>
      </c>
      <c r="E46" s="26">
        <v>6318</v>
      </c>
      <c r="F46" s="26">
        <f>E46/'2021'!$O$1</f>
        <v>838.54270356360735</v>
      </c>
    </row>
    <row r="47" spans="2:18" ht="12.9" customHeight="1" x14ac:dyDescent="0.2">
      <c r="B47" s="18" t="s">
        <v>12</v>
      </c>
      <c r="C47" s="18" t="s">
        <v>27</v>
      </c>
      <c r="D47" s="26">
        <v>3632302</v>
      </c>
      <c r="E47" s="26">
        <v>14044246</v>
      </c>
      <c r="F47" s="26">
        <f>E47/'2021'!$O$1</f>
        <v>1863991.7711858782</v>
      </c>
    </row>
    <row r="48" spans="2:18" ht="12.9" customHeight="1" x14ac:dyDescent="0.2">
      <c r="B48" s="18" t="s">
        <v>13</v>
      </c>
      <c r="C48" s="18" t="s">
        <v>28</v>
      </c>
      <c r="D48" s="26">
        <v>135480227</v>
      </c>
      <c r="E48" s="26">
        <v>1021036573</v>
      </c>
      <c r="F48" s="26">
        <f>E48/'2021'!$O$1</f>
        <v>135514841.46260533</v>
      </c>
    </row>
    <row r="49" spans="2:6" ht="12.9" customHeight="1" x14ac:dyDescent="0.2">
      <c r="B49" s="18" t="s">
        <v>14</v>
      </c>
      <c r="C49" s="18" t="s">
        <v>29</v>
      </c>
      <c r="D49" s="26">
        <v>2559036</v>
      </c>
      <c r="E49" s="26">
        <v>4103006</v>
      </c>
      <c r="F49" s="26">
        <f>E49/'2021'!$O$1</f>
        <v>544562.47926206118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1083812301</v>
      </c>
      <c r="F50" s="8">
        <f>E50/'2021'!$O$1</f>
        <v>143846612.38303801</v>
      </c>
    </row>
    <row r="51" spans="2:6" ht="12.9" customHeight="1" x14ac:dyDescent="0.2">
      <c r="B51" s="9" t="s">
        <v>125</v>
      </c>
      <c r="C51" s="2"/>
      <c r="D51" s="10"/>
      <c r="E51" s="3">
        <f>+E50/1000000</f>
        <v>1083.8123009999999</v>
      </c>
      <c r="F51" s="3">
        <f>E51/'2021'!$O$1</f>
        <v>143.84661238303801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34" t="s">
        <v>54</v>
      </c>
      <c r="C56" s="34"/>
      <c r="D56" s="34" t="s">
        <v>69</v>
      </c>
      <c r="E56" s="34"/>
      <c r="F56" s="34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E58/'2021'!$O$1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E59/'2021'!$O$1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E60/'2021'!$O$1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E61/'2021'!$O$1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E62/'2021'!$O$1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E63/'2021'!$O$1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E64/'2021'!$O$1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E65/'2021'!$O$1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E66/'2021'!$O$1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E67/'2021'!$O$1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E68/'2021'!$O$1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E69/'2021'!$O$1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E70/'2021'!$O$1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E71/'2021'!$O$1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E72/'2021'!$O$1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E73/'2021'!$O$1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E74/'2021'!$O$1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103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33"/>
      <c r="C79" s="33"/>
      <c r="D79" s="33"/>
      <c r="E79" s="33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3156.066953</v>
      </c>
      <c r="F81" s="6">
        <f>E81/'2021'!$O$1</f>
        <v>418.88206954675161</v>
      </c>
    </row>
    <row r="82" spans="2:6" ht="12.9" customHeight="1" x14ac:dyDescent="0.2">
      <c r="B82" s="15" t="s">
        <v>61</v>
      </c>
      <c r="C82" s="5"/>
      <c r="D82" s="5"/>
      <c r="E82" s="11">
        <f>+E51</f>
        <v>1083.8123009999999</v>
      </c>
      <c r="F82" s="11">
        <f>E82/'2021'!$O$1</f>
        <v>143.84661238303801</v>
      </c>
    </row>
    <row r="85" spans="2:6" ht="12.9" customHeight="1" x14ac:dyDescent="0.2">
      <c r="B85" s="35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Chart 2021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2022-09-20T08:32:34Z</dcterms:modified>
</cp:coreProperties>
</file>