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D596B7F-8C78-4C89-B437-7F8426297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. prikaz 2025" sheetId="1" r:id="rId1"/>
    <sheet name="siječanj 2025" sheetId="37" r:id="rId2"/>
    <sheet name="veljača 2025" sheetId="38" r:id="rId3"/>
    <sheet name="2025" sheetId="2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8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<sst xmlns="http://schemas.openxmlformats.org/spreadsheetml/2006/main" count="352" uniqueCount="82">
  <si>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</si>
  <si>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</si>
  <si>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</si>
  <si>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</si>
  <si>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</si>
  <si>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</si>
  <si>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</si>
  <si>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</si>
  <si>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</si>
  <si>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</si>
  <si>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</si>
  <si>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</si>
  <si>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</si>
  <si>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</si>
  <si>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</si>
  <si>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</si>
  <si>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</si>
  <si>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</si>
  <si>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</si>
  <si>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</si>
  <si>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</si>
  <si>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</si>
  <si>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</si>
  <si>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</si>
  <si>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</si>
  <si>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</si>
  <si>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</si>
  <si>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</si>
  <si>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</si>
  <si>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</si>
  <si>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</si>
  <si>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</si>
  <si>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</si>
  <si>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</si>
  <si>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</si>
  <si>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</si>
  <si>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</si>
  <si>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</si>
  <si>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</si>
  <si>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</si>
  <si>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</si>
  <si>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</si>
  <si>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</si>
  <si>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</si>
  <si>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</si>
  <si>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</si>
  <si>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</si>
  <si>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</si>
  <si>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</si>
  <si>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</si>
  <si>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</si>
  <si>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</si>
  <si>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</si>
  <si>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</si>
  <si>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</si>
  <si>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</si>
  <si>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</si>
  <si>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</si>
  <si>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</si>
  <si>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</si>
  <si>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</si>
  <si>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</si>
  <si>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</si>
  <si>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</si>
  <si>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</si>
  <si>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</si>
  <si>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</si>
  <si>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</si>
  <si>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</si>
  <si>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</si>
  <si>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</si>
  <si>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</si>
  <si>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</si>
  <si>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Otkupljena strana gotovina u siječnju 2025.</t>
  </si>
  <si>
    <t>Prodana strana gotovina u siječnju 2025.</t>
  </si>
  <si>
    <t>Otkupljeni čekovi koji glase na stranu valutu u siječnju 2025.</t>
  </si>
  <si>
    <t>Ukupan promet ovlaštenih mjenjača u siječnju 2025.</t>
  </si>
  <si>
    <t>Promet ovlaštenih mjenjača u 2025.</t>
  </si>
  <si>
    <t>Otkupljena strana gotovina u veljači 2025.</t>
  </si>
  <si>
    <t>Prodana strana gotovina u veljači 2025.</t>
  </si>
  <si>
    <t>Otkupljeni čekovi koji glase na stranu valutu u veljači 2025.</t>
  </si>
  <si>
    <t>Ukupan promet ovlaštenih mjenjača u veljači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</si>
</sst>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8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1.361536905761243</c:v>
                </c:pt>
                <c:pt idx="1">
                  <c:v>1.7862670943335661</c:v>
                </c:pt>
                <c:pt idx="2">
                  <c:v>0.25979212058348883</c:v>
                </c:pt>
                <c:pt idx="3">
                  <c:v>3.1943873110995154E-3</c:v>
                </c:pt>
                <c:pt idx="4">
                  <c:v>4.1398447419482487</c:v>
                </c:pt>
                <c:pt idx="5">
                  <c:v>7.7302969769545718E-2</c:v>
                </c:pt>
                <c:pt idx="6">
                  <c:v>7.817526008990246E-3</c:v>
                </c:pt>
                <c:pt idx="7">
                  <c:v>2.7973448204543778E-3</c:v>
                </c:pt>
                <c:pt idx="8">
                  <c:v>1.1267584620883977E-2</c:v>
                </c:pt>
                <c:pt idx="9">
                  <c:v>19.933217453073489</c:v>
                </c:pt>
                <c:pt idx="10">
                  <c:v>3.7775194060533099</c:v>
                </c:pt>
                <c:pt idx="11">
                  <c:v>59.680256869647216</c:v>
                </c:pt>
                <c:pt idx="12">
                  <c:v>0.13892576905626489</c:v>
                </c:pt>
                <c:pt idx="13">
                  <c:v>6.9783225628539322E-3</c:v>
                </c:pt>
                <c:pt idx="14">
                  <c:v>2.6469499376342501E-4</c:v>
                </c:pt>
                <c:pt idx="15">
                  <c:v>8.5440265378388105</c:v>
                </c:pt>
                <c:pt idx="16">
                  <c:v>0.1718863115751241</c:v>
                </c:pt>
                <c:pt idx="17">
                  <c:v>9.7103960041643747E-2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>
      <selection activeCell="M15" sqref="M15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topLeftCell="A26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73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54</v>
      </c>
      <c r="C4" s="67"/>
      <c r="D4" s="67" t="s">
        <v>55</v>
      </c>
      <c r="E4" s="67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36</v>
      </c>
      <c r="C13" s="30" t="s">
        <v>37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38</v>
      </c>
      <c r="C19" s="30" t="s">
        <v>39</v>
      </c>
      <c r="D19" s="39">
        <v>2600</v>
      </c>
      <c r="E19" s="39">
        <v>403</v>
      </c>
    </row>
    <row r="20" spans="2:17" ht="12.95" customHeight="1" x14ac:dyDescent="0.2">
      <c r="B20" s="30" t="s">
        <v>40</v>
      </c>
      <c r="C20" s="30" t="s">
        <v>41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74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54</v>
      </c>
      <c r="C30" s="67"/>
      <c r="D30" s="67" t="s">
        <v>57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36</v>
      </c>
      <c r="C39" s="30" t="s">
        <v>37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38</v>
      </c>
      <c r="C45" s="30" t="s">
        <v>39</v>
      </c>
      <c r="D45" s="39">
        <v>2005</v>
      </c>
      <c r="E45" s="39">
        <v>407</v>
      </c>
    </row>
    <row r="46" spans="2:17" ht="12.95" customHeight="1" x14ac:dyDescent="0.2">
      <c r="B46" s="20" t="s">
        <v>40</v>
      </c>
      <c r="C46" s="20" t="s">
        <v>41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54</v>
      </c>
      <c r="C56" s="67"/>
      <c r="D56" s="67" t="s">
        <v>55</v>
      </c>
      <c r="E56" s="67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34</v>
      </c>
      <c r="E80" s="14">
        <f>+E25+E74</f>
        <v>14.269958000000001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>
      <selection activeCell="I25" sqref="I25"/>
    </sheetView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78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54</v>
      </c>
      <c r="C4" s="67"/>
      <c r="D4" s="67" t="s">
        <v>55</v>
      </c>
      <c r="E4" s="67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36</v>
      </c>
      <c r="C13" s="30" t="s">
        <v>37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38</v>
      </c>
      <c r="C19" s="30" t="s">
        <v>39</v>
      </c>
      <c r="D19" s="39">
        <v>8758</v>
      </c>
      <c r="E19" s="39">
        <v>1353</v>
      </c>
    </row>
    <row r="20" spans="2:17" ht="12.95" customHeight="1" x14ac:dyDescent="0.2">
      <c r="B20" s="30" t="s">
        <v>40</v>
      </c>
      <c r="C20" s="30" t="s">
        <v>41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54</v>
      </c>
      <c r="C30" s="67"/>
      <c r="D30" s="67" t="s">
        <v>57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36</v>
      </c>
      <c r="C39" s="30" t="s">
        <v>37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38</v>
      </c>
      <c r="C45" s="30" t="s">
        <v>39</v>
      </c>
      <c r="D45" s="39">
        <v>779</v>
      </c>
      <c r="E45" s="39">
        <v>157</v>
      </c>
    </row>
    <row r="46" spans="2:17" ht="12.95" customHeight="1" x14ac:dyDescent="0.2">
      <c r="B46" s="20" t="s">
        <v>40</v>
      </c>
      <c r="C46" s="20" t="s">
        <v>41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54</v>
      </c>
      <c r="C56" s="67"/>
      <c r="D56" s="67" t="s">
        <v>55</v>
      </c>
      <c r="E56" s="67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81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34</v>
      </c>
      <c r="E80" s="14">
        <f>+E25+E74</f>
        <v>13.752045000000001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>
      <selection activeCell="D53" sqref="D53"/>
    </sheetView>
  </sheetViews>
  <sheetFormatPr defaultColWidth="9.33203125" defaultRowHeight="12.95" customHeight="1" x14ac:dyDescent="0.2"/>
  <cols>
    <col min="1" max="1" width="2.83203125" style="2" customWidth="1"/>
    <col min="2" max="2" width="30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5" customHeight="1" x14ac:dyDescent="0.2">
      <c r="B6" s="43" t="s">
        <v>34</v>
      </c>
      <c r="C6" s="48">
        <f>+'siječanj 2025'!$E$24+'siječanj 2025'!$E$73</f>
        <v>14269958</v>
      </c>
      <c r="D6" s="58">
        <f>+'veljača 2025'!$E$24+'veljača 2025'!$E$73</f>
        <v>13752045</v>
      </c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35</v>
      </c>
      <c r="C7" s="48">
        <f>+'siječanj 2025'!$E$50</f>
        <v>2770257</v>
      </c>
      <c r="D7" s="58">
        <f>+'veljača 2025'!$E$50</f>
        <v>2453552</v>
      </c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3">
        <f>SUM(C15:N15)</f>
        <v>452654</v>
      </c>
      <c r="P15" s="58">
        <f>+(O15/O33)*100</f>
        <v>1.361536905761243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3">
        <f t="shared" ref="O16:O32" si="1">SUM(C16:N16)</f>
        <v>593859</v>
      </c>
      <c r="P16" s="58">
        <f>+(O16/O33)*100</f>
        <v>1.7862670943335661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3">
        <f t="shared" si="1"/>
        <v>86370</v>
      </c>
      <c r="P17" s="58">
        <f>+(O17/O33)*100</f>
        <v>0.25979212058348883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3">
        <f t="shared" si="1"/>
        <v>1062</v>
      </c>
      <c r="P18" s="58">
        <f>+(O18/O33)*100</f>
        <v>3.1943873110995154E-3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3">
        <f t="shared" si="1"/>
        <v>1376325</v>
      </c>
      <c r="P19" s="58">
        <f>+(O19/O33)*100</f>
        <v>4.1398447419482487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3">
        <f t="shared" si="1"/>
        <v>25700</v>
      </c>
      <c r="P20" s="58">
        <f>+(O20/O33)*100</f>
        <v>7.7302969769545718E-2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3">
        <f t="shared" si="1"/>
        <v>2599</v>
      </c>
      <c r="P21" s="58">
        <f>+(O21/O33)*100</f>
        <v>7.817526008990246E-3</v>
      </c>
      <c r="Q21" s="30"/>
    </row>
    <row r="22" spans="1:17" ht="12.95" customHeight="1" x14ac:dyDescent="0.2">
      <c r="B22" s="20" t="s">
        <v>37</v>
      </c>
      <c r="C22" s="58">
        <f>+'siječanj 2025'!$E13+'siječanj 2025'!$E39</f>
        <v>812</v>
      </c>
      <c r="D22" s="58">
        <f>+'veljača 2025'!$E13+'veljača 2025'!$E39</f>
        <v>118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3">
        <f t="shared" si="1"/>
        <v>930</v>
      </c>
      <c r="P22" s="58">
        <f>+(O22/O33)*100</f>
        <v>2.7973448204543778E-3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3">
        <f t="shared" si="1"/>
        <v>3746</v>
      </c>
      <c r="P23" s="58">
        <f>+(O23/O33)*100</f>
        <v>1.1267584620883977E-2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3">
        <f t="shared" si="1"/>
        <v>6626960</v>
      </c>
      <c r="P24" s="58">
        <f>+(O24/O33)*100</f>
        <v>19.933217453073489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3">
        <f t="shared" si="1"/>
        <v>1255867</v>
      </c>
      <c r="P25" s="58">
        <f>+(O25/O33)*100</f>
        <v>3.7775194060533099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3">
        <f t="shared" si="1"/>
        <v>19841186</v>
      </c>
      <c r="P26" s="58">
        <f>+(O26/O33)*100</f>
        <v>59.680256869647216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3">
        <f t="shared" si="1"/>
        <v>46187</v>
      </c>
      <c r="P27" s="58">
        <f>+(O27/O33)*100</f>
        <v>0.13892576905626489</v>
      </c>
      <c r="Q27" s="30"/>
    </row>
    <row r="28" spans="1:17" ht="12.95" customHeight="1" x14ac:dyDescent="0.2">
      <c r="B28" s="20" t="s">
        <v>39</v>
      </c>
      <c r="C28" s="58">
        <f>+'siječanj 2025'!$E19+'siječanj 2025'!$E45</f>
        <v>810</v>
      </c>
      <c r="D28" s="58">
        <f>+'veljača 2025'!$E19+'veljača 2025'!$E45</f>
        <v>1510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3">
        <f t="shared" si="1"/>
        <v>2320</v>
      </c>
      <c r="P28" s="58">
        <f>+(O28/O33)*100</f>
        <v>6.9783225628539322E-3</v>
      </c>
      <c r="Q28" s="20"/>
    </row>
    <row r="29" spans="1:17" ht="12.95" customHeight="1" x14ac:dyDescent="0.2">
      <c r="A29" s="12"/>
      <c r="B29" s="20" t="s">
        <v>41</v>
      </c>
      <c r="C29" s="58">
        <f>+'siječanj 2025'!$E20+'siječanj 2025'!$E46</f>
        <v>53</v>
      </c>
      <c r="D29" s="58">
        <f>+'veljača 2025'!$E20+'veljača 2025'!$E46</f>
        <v>35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3">
        <f t="shared" si="1"/>
        <v>88</v>
      </c>
      <c r="P29" s="58">
        <f>+(O29/O33)*100</f>
        <v>2.6469499376342501E-4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3">
        <f t="shared" si="1"/>
        <v>2840531</v>
      </c>
      <c r="P30" s="58">
        <f>+(O30/O33)*100</f>
        <v>8.5440265378388105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3">
        <f t="shared" si="1"/>
        <v>57145</v>
      </c>
      <c r="P31" s="58">
        <f>+(O31/O33)*100</f>
        <v>0.1718863115751241</v>
      </c>
      <c r="Q31" s="30"/>
    </row>
    <row r="32" spans="1:17" ht="12.95" customHeight="1" x14ac:dyDescent="0.2">
      <c r="B32" s="4" t="s">
        <v>65</v>
      </c>
      <c r="C32" s="58">
        <f>+'siječanj 2025'!$E23+'siječanj 2025'!$E49</f>
        <v>15326</v>
      </c>
      <c r="D32" s="58">
        <f>+'veljača 2025'!$E23+'veljača 2025'!$E49</f>
        <v>16957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3">
        <f t="shared" si="1"/>
        <v>32283</v>
      </c>
      <c r="P32" s="58">
        <f>+(O32/O33)*100</f>
        <v>9.7103960041643747E-2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0</v>
      </c>
      <c r="F33" s="7">
        <f t="shared" si="2"/>
        <v>0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33245812</v>
      </c>
      <c r="P33" s="7">
        <f t="shared" si="3"/>
        <v>100.00000000000001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72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5">+(C24/C8)*100</f>
        <v>17.571192616994562</v>
      </c>
      <c r="D41" s="59">
        <f t="shared" si="5"/>
        <v>22.416890905037317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6">100-C40-C41</f>
        <v>20.580737977777861</v>
      </c>
      <c r="D42" s="60">
        <f t="shared" si="6"/>
        <v>20.182311086718993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7">SUM(C40:C42)</f>
        <v>100</v>
      </c>
      <c r="D43" s="61">
        <f t="shared" si="7"/>
        <v>100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0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72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5" customHeight="1" x14ac:dyDescent="0.2">
      <c r="B50" s="2" t="s">
        <v>60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61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62</v>
      </c>
      <c r="C52" s="62">
        <f>+('siječanj 2025'!$E$73/'2025'!C8)*100</f>
        <v>0</v>
      </c>
      <c r="D52" s="62">
        <f>+('veljača 2025'!$E$73/'2025'!D8)*100</f>
        <v>0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8">SUM(C50:C52)</f>
        <v>100</v>
      </c>
      <c r="D53" s="19">
        <f t="shared" si="8"/>
        <v>100</v>
      </c>
      <c r="E53" s="19">
        <f t="shared" si="8"/>
        <v>0</v>
      </c>
      <c r="F53" s="19">
        <f t="shared" si="8"/>
        <v>0</v>
      </c>
      <c r="G53" s="19">
        <f t="shared" si="8"/>
        <v>0</v>
      </c>
      <c r="H53" s="19">
        <f t="shared" si="8"/>
        <v>0</v>
      </c>
      <c r="I53" s="19">
        <f t="shared" si="8"/>
        <v>0</v>
      </c>
      <c r="J53" s="19">
        <f t="shared" si="8"/>
        <v>0</v>
      </c>
      <c r="K53" s="19">
        <f t="shared" si="8"/>
        <v>0</v>
      </c>
      <c r="L53" s="19">
        <f t="shared" si="8"/>
        <v>0</v>
      </c>
      <c r="M53" s="19">
        <f t="shared" si="8"/>
        <v>0</v>
      </c>
      <c r="N53" s="19">
        <f t="shared" si="8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graf. prikaz 2025</vt:lpstr>
      <vt:lpstr>siječanj 2025</vt:lpstr>
      <vt:lpstr>veljača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2025-03-27T12:00:59Z</dcterms:modified>
</cp:coreProperties>
</file>