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62E97C6-B8DA-4A10-B413-AA2E19120162}" xr6:coauthVersionLast="47" xr6:coauthVersionMax="47" xr10:uidLastSave="{00000000-0000-0000-0000-000000000000}"/>
  <bookViews>
    <workbookView xWindow="-60" yWindow="0" windowWidth="14400" windowHeight="15600" xr2:uid="{00000000-000D-0000-FFFF-FFFF00000000}"/>
  </bookViews>
  <sheets>
    <sheet name="Chart 2025" sheetId="1" r:id="rId1"/>
    <sheet name="January 2025" sheetId="37" r:id="rId2"/>
    <sheet name="February 2025" sheetId="38" r:id="rId3"/>
    <sheet name="March 2025" sheetId="39" r:id="rId4"/>
    <sheet name="April 2025" sheetId="40" r:id="rId5"/>
    <sheet name="May 2025" sheetId="41" r:id="rId6"/>
    <sheet name="2025" sheetId="2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7" l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 s="1"/>
  <c r="E81" i="39" s="1"/>
  <c r="E24" i="39"/>
  <c r="E25" i="39" s="1"/>
  <c r="E80" i="39" s="1"/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O15" i="27" s="1"/>
  <c r="D7" i="27"/>
  <c r="D6" i="27"/>
  <c r="E73" i="38"/>
  <c r="E74" i="38" s="1"/>
  <c r="E50" i="38"/>
  <c r="E51" i="38" s="1"/>
  <c r="E81" i="38" s="1"/>
  <c r="E24" i="38"/>
  <c r="E25" i="38" s="1"/>
  <c r="E80" i="38" s="1"/>
  <c r="C16" i="27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26" i="27"/>
  <c r="D8" i="27" l="1"/>
  <c r="K43" i="27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<sst xmlns="http://schemas.openxmlformats.org/spreadsheetml/2006/main" count="745" uniqueCount="96">
  <si>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</si>
  <si>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</si>
  <si>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</si>
  <si>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</si>
  <si>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</si>
  <si>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</si>
  <si>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</si>
  <si>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</si>
  <si>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</si>
  <si>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</si>
  <si>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</si>
  <si>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</si>
  <si>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</si>
  <si>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</si>
  <si>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</si>
  <si>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</si>
  <si>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</si>
  <si>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</si>
  <si>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</si>
  <si>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</si>
  <si>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</si>
  <si>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</si>
  <si>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</si>
  <si>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</si>
  <si>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</si>
  <si>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</si>
  <si>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</si>
  <si>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</si>
  <si>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</si>
  <si>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</si>
  <si>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</si>
  <si>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</si>
  <si>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</si>
  <si>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</si>
  <si>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</si>
  <si>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</si>
  <si>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</si>
  <si>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</si>
  <si>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</si>
  <si>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</si>
  <si>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</si>
  <si>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</si>
  <si>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</si>
  <si>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</si>
  <si>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</si>
  <si>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</si>
  <si>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</si>
  <si>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</si>
  <si>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</si>
  <si>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</si>
  <si>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</si>
  <si>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</si>
  <si>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</si>
  <si>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</si>
  <si>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</si>
  <si>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</si>
  <si>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</si>
  <si>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</si>
  <si>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</si>
  <si>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</si>
  <si>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</si>
  <si>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</si>
  <si>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</si>
  <si>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</si>
  <si>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</si>
  <si>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</si>
  <si>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</si>
  <si>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</si>
  <si>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</si>
  <si>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</si>
  <si>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</si>
  <si>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</si>
  <si>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</si>
  <si>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</si>
  <si>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</si>
  <si>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</si>
  <si>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</si>
  <si>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</si>
  <si>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</si>
  <si>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</si>
  <si>
    <t>Purchased foreign cash in February 2025</t>
  </si>
  <si>
    <t>Sold foreign cash in February 2025</t>
  </si>
  <si>
    <t>Redeemed cheques denominated in foreign currency in February 2025</t>
  </si>
  <si>
    <t>Total turnover of authorised exchange offices in February 2025</t>
  </si>
  <si>
    <t>Purchased foreign cash in March 2025</t>
  </si>
  <si>
    <t>Sold foreign cash in March 2025</t>
  </si>
  <si>
    <t>Redeemed cheques denominated in foreign currency in March 2025</t>
  </si>
  <si>
    <t>Total turnover of authorised exchange offices in March 2025</t>
  </si>
  <si>
    <t>Purchased foreign cash in April 2025</t>
  </si>
  <si>
    <t>Sold foreign cash in April 2025</t>
  </si>
  <si>
    <t>Redeemed cheques denominated in foreign currency in April 2025</t>
  </si>
  <si>
    <t>Total turnover of authorised exchange offices in April 2025</t>
  </si>
  <si>
    <t>Purchased foreign cash in May 2025</t>
  </si>
  <si>
    <t>Sold foreign cash in May 2025</t>
  </si>
  <si>
    <t>Redeemed cheques denominated in foreign currency in May 2025</t>
  </si>
  <si>
    <t>Total turnover of authorised exchange offices in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</si>
</sst>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1.8529078675370785</c:v>
                </c:pt>
                <c:pt idx="1">
                  <c:v>1.8367949279708629</c:v>
                </c:pt>
                <c:pt idx="2">
                  <c:v>0.34158529826377904</c:v>
                </c:pt>
                <c:pt idx="3">
                  <c:v>1.4258717456115512E-2</c:v>
                </c:pt>
                <c:pt idx="4">
                  <c:v>5.0713738951435898</c:v>
                </c:pt>
                <c:pt idx="5">
                  <c:v>0.16914765343556412</c:v>
                </c:pt>
                <c:pt idx="6">
                  <c:v>1.2191510373909151E-2</c:v>
                </c:pt>
                <c:pt idx="7">
                  <c:v>1.7452239184930067E-3</c:v>
                </c:pt>
                <c:pt idx="8">
                  <c:v>1.3741289259175374E-2</c:v>
                </c:pt>
                <c:pt idx="9">
                  <c:v>21.081922815298505</c:v>
                </c:pt>
                <c:pt idx="10">
                  <c:v>4.4663825647595221</c:v>
                </c:pt>
                <c:pt idx="11">
                  <c:v>55.344131220392114</c:v>
                </c:pt>
                <c:pt idx="12">
                  <c:v>0.18168495117595143</c:v>
                </c:pt>
                <c:pt idx="13">
                  <c:v>9.1395610089063054E-3</c:v>
                </c:pt>
                <c:pt idx="14">
                  <c:v>3.1321319427369106E-4</c:v>
                </c:pt>
                <c:pt idx="15">
                  <c:v>9.2342729202963376</c:v>
                </c:pt>
                <c:pt idx="16">
                  <c:v>0.27119376498270975</c:v>
                </c:pt>
                <c:pt idx="17">
                  <c:v>9.7212605533114047E-2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7-4F8A-BC22-E5A388D18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7-4F8A-BC22-E5A388D18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7-4F8A-BC22-E5A388D1874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7-4F8A-BC22-E5A388D1874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7-4F8A-BC22-E5A388D1874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F8A-BC22-E5A388D187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7-4F8A-BC22-E5A388D18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E-47F3-8AEE-906F08CC9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E-47F3-8AEE-906F08CC9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E-47F3-8AEE-906F08CC9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E-47F3-8AEE-906F08CC931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E-47F3-8AEE-906F08CC931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E-47F3-8AEE-906F08CC931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E-47F3-8AEE-906F08CC931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E-47F3-8AEE-906F08CC9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E-47F3-8AEE-906F08CC9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D-4785-BE1A-5F251BB634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D-4785-BE1A-5F251BB634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D-4785-BE1A-5F251BB634F9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785-BE1A-5F251BB634F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D-4785-BE1A-5F251BB634F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785-BE1A-5F251BB634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D-4785-BE1A-5F251BB634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C-4AA3-97FF-5C24395A6C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C-4AA3-97FF-5C24395A6C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C-4AA3-97FF-5C24395A6C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C-4AA3-97FF-5C24395A6C5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C-4AA3-97FF-5C24395A6C5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C-4AA3-97FF-5C24395A6C51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C-4AA3-97FF-5C24395A6C5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C-4AA3-97FF-5C24395A6C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C-4AA3-97FF-5C24395A6C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2-4D5E-B5FE-5134A89D9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2-4D5E-B5FE-5134A89D9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12-4D5E-B5FE-5134A89D9CC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2-4D5E-B5FE-5134A89D9CC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2-4D5E-B5FE-5134A89D9CC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2-4D5E-B5FE-5134A89D9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2-4D5E-B5FE-5134A89D9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9-43E9-9194-11E6E17B9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9-43E9-9194-11E6E17B9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9-43E9-9194-11E6E17B9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9-43E9-9194-11E6E17B9B6E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3E9-9194-11E6E17B9B6E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3E9-9194-11E6E17B9B6E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3E9-9194-11E6E17B9B6E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9-43E9-9194-11E6E17B9B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39-43E9-9194-11E6E17B9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8-4F8C-9FDD-5D514E5B8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18-4F8C-9FDD-5D514E5B8B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18-4F8C-9FDD-5D514E5B8B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8-4F8C-9FDD-5D514E5B8B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8-4F8C-9FDD-5D514E5B8B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8-4F8C-9FDD-5D514E5B8B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8-4F8C-9FDD-5D514E5B8B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8-40D4-8E78-BD3A2FBF24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08-40D4-8E78-BD3A2FBF24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08-40D4-8E78-BD3A2FBF24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08-40D4-8E78-BD3A2FBF24A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8-40D4-8E78-BD3A2FBF24A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8-40D4-8E78-BD3A2FBF24A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8-40D4-8E78-BD3A2FBF24A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8-40D4-8E78-BD3A2FBF24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08-40D4-8E78-BD3A2FBF24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84683A-5DF6-4DF5-A9A5-F80A4BC7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11F8179-6C10-4F31-924E-1CA850EA3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3A49433-CD6F-4866-9BD5-9F93DE40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B82E391-18DB-4CD5-8779-A94E3703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1B50365-7328-491E-99C7-F4631DF2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5DD26EE-13A8-444A-A98A-49B0A54A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8EE3C40-2B88-49B1-8080-A961EC2E4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8940BBF-19C5-42B8-9166-465215BF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6F0D-3B10-45EE-AF5D-4A1594772D3A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301720</v>
      </c>
      <c r="E6" s="60">
        <v>174530</v>
      </c>
    </row>
    <row r="7" spans="2:5" ht="12.95" customHeight="1" x14ac:dyDescent="0.2">
      <c r="B7" s="27" t="s">
        <v>1</v>
      </c>
      <c r="C7" s="27" t="s">
        <v>15</v>
      </c>
      <c r="D7" s="60">
        <v>354290</v>
      </c>
      <c r="E7" s="60">
        <v>229825</v>
      </c>
    </row>
    <row r="8" spans="2:5" ht="12.95" customHeight="1" x14ac:dyDescent="0.2">
      <c r="B8" s="27" t="s">
        <v>2</v>
      </c>
      <c r="C8" s="27" t="s">
        <v>16</v>
      </c>
      <c r="D8" s="60">
        <v>1420800</v>
      </c>
      <c r="E8" s="60">
        <v>55265</v>
      </c>
    </row>
    <row r="9" spans="2:5" ht="12.95" customHeight="1" x14ac:dyDescent="0.2">
      <c r="B9" s="27" t="s">
        <v>3</v>
      </c>
      <c r="C9" s="27" t="s">
        <v>17</v>
      </c>
      <c r="D9" s="60">
        <v>6250</v>
      </c>
      <c r="E9" s="60">
        <v>585</v>
      </c>
    </row>
    <row r="10" spans="2:5" ht="12.95" customHeight="1" x14ac:dyDescent="0.2">
      <c r="B10" s="27" t="s">
        <v>4</v>
      </c>
      <c r="C10" s="27" t="s">
        <v>18</v>
      </c>
      <c r="D10" s="60">
        <v>144063800</v>
      </c>
      <c r="E10" s="60">
        <v>340700</v>
      </c>
    </row>
    <row r="11" spans="2:5" ht="12.95" customHeight="1" x14ac:dyDescent="0.2">
      <c r="B11" s="27" t="s">
        <v>5</v>
      </c>
      <c r="C11" s="27" t="s">
        <v>19</v>
      </c>
      <c r="D11" s="60">
        <v>811000</v>
      </c>
      <c r="E11" s="60">
        <v>4615</v>
      </c>
    </row>
    <row r="12" spans="2:5" ht="12.95" customHeight="1" x14ac:dyDescent="0.2">
      <c r="B12" s="27" t="s">
        <v>6</v>
      </c>
      <c r="C12" s="27" t="s">
        <v>20</v>
      </c>
      <c r="D12" s="60">
        <v>18350</v>
      </c>
      <c r="E12" s="60">
        <v>1082</v>
      </c>
    </row>
    <row r="13" spans="2:5" ht="12.95" customHeight="1" x14ac:dyDescent="0.2">
      <c r="B13" s="27" t="s">
        <v>28</v>
      </c>
      <c r="C13" s="27" t="s">
        <v>29</v>
      </c>
      <c r="D13" s="60">
        <v>17520</v>
      </c>
      <c r="E13" s="60">
        <v>117</v>
      </c>
    </row>
    <row r="14" spans="2:5" ht="12.95" customHeight="1" x14ac:dyDescent="0.2">
      <c r="B14" s="27" t="s">
        <v>7</v>
      </c>
      <c r="C14" s="27" t="s">
        <v>21</v>
      </c>
      <c r="D14" s="60">
        <v>19440</v>
      </c>
      <c r="E14" s="60">
        <v>1172</v>
      </c>
    </row>
    <row r="15" spans="2:5" ht="12.95" customHeight="1" x14ac:dyDescent="0.2">
      <c r="B15" s="27" t="s">
        <v>8</v>
      </c>
      <c r="C15" s="27" t="s">
        <v>22</v>
      </c>
      <c r="D15" s="60">
        <v>3240960</v>
      </c>
      <c r="E15" s="60">
        <v>3361794</v>
      </c>
    </row>
    <row r="16" spans="2:5" ht="12.95" customHeight="1" x14ac:dyDescent="0.2">
      <c r="B16" s="27" t="s">
        <v>9</v>
      </c>
      <c r="C16" s="27" t="s">
        <v>23</v>
      </c>
      <c r="D16" s="60">
        <v>376025</v>
      </c>
      <c r="E16" s="60">
        <v>439969</v>
      </c>
    </row>
    <row r="17" spans="2:17" ht="12.95" customHeight="1" x14ac:dyDescent="0.2">
      <c r="B17" s="27" t="s">
        <v>10</v>
      </c>
      <c r="C17" s="27" t="s">
        <v>24</v>
      </c>
      <c r="D17" s="60">
        <v>8937709</v>
      </c>
      <c r="E17" s="60">
        <v>8401244</v>
      </c>
    </row>
    <row r="18" spans="2:17" ht="12.95" customHeight="1" x14ac:dyDescent="0.2">
      <c r="B18" s="27" t="s">
        <v>11</v>
      </c>
      <c r="C18" s="27" t="s">
        <v>25</v>
      </c>
      <c r="D18" s="60">
        <v>1418960</v>
      </c>
      <c r="E18" s="60">
        <v>10156</v>
      </c>
    </row>
    <row r="19" spans="2:17" ht="12.95" customHeight="1" x14ac:dyDescent="0.2">
      <c r="B19" s="27" t="s">
        <v>30</v>
      </c>
      <c r="C19" s="27" t="s">
        <v>31</v>
      </c>
      <c r="D19" s="60">
        <v>8758</v>
      </c>
      <c r="E19" s="60">
        <v>1353</v>
      </c>
    </row>
    <row r="20" spans="2:17" ht="12.95" customHeight="1" x14ac:dyDescent="0.2">
      <c r="B20" s="27" t="s">
        <v>32</v>
      </c>
      <c r="C20" s="27" t="s">
        <v>33</v>
      </c>
      <c r="D20" s="60">
        <v>70</v>
      </c>
      <c r="E20" s="60">
        <v>30</v>
      </c>
    </row>
    <row r="21" spans="2:17" ht="12.95" customHeight="1" x14ac:dyDescent="0.2">
      <c r="B21" s="27" t="s">
        <v>12</v>
      </c>
      <c r="C21" s="27" t="s">
        <v>26</v>
      </c>
      <c r="D21" s="60">
        <v>1400703</v>
      </c>
      <c r="E21" s="60">
        <v>703207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85590</v>
      </c>
      <c r="E22" s="60">
        <v>18904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7497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39550</v>
      </c>
      <c r="E32" s="60">
        <v>24107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54480</v>
      </c>
      <c r="E33" s="60">
        <v>36903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385300</v>
      </c>
      <c r="E34" s="60">
        <v>16376</v>
      </c>
    </row>
    <row r="35" spans="2:17" ht="12.95" customHeight="1" x14ac:dyDescent="0.2">
      <c r="B35" s="27" t="s">
        <v>3</v>
      </c>
      <c r="C35" s="27" t="s">
        <v>17</v>
      </c>
      <c r="D35" s="60">
        <v>1400</v>
      </c>
      <c r="E35" s="60">
        <v>194</v>
      </c>
    </row>
    <row r="36" spans="2:17" ht="12.95" customHeight="1" x14ac:dyDescent="0.2">
      <c r="B36" s="27" t="s">
        <v>4</v>
      </c>
      <c r="C36" s="27" t="s">
        <v>18</v>
      </c>
      <c r="D36" s="60">
        <v>130232707</v>
      </c>
      <c r="E36" s="60">
        <v>316134</v>
      </c>
    </row>
    <row r="37" spans="2:17" ht="12.95" customHeight="1" x14ac:dyDescent="0.2">
      <c r="B37" s="27" t="s">
        <v>5</v>
      </c>
      <c r="C37" s="27" t="s">
        <v>19</v>
      </c>
      <c r="D37" s="60">
        <v>676000</v>
      </c>
      <c r="E37" s="60">
        <v>4455</v>
      </c>
    </row>
    <row r="38" spans="2:17" ht="12.95" customHeight="1" x14ac:dyDescent="0.2">
      <c r="B38" s="27" t="s">
        <v>6</v>
      </c>
      <c r="C38" s="27" t="s">
        <v>20</v>
      </c>
      <c r="D38" s="60">
        <v>5400</v>
      </c>
      <c r="E38" s="60">
        <v>464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10190</v>
      </c>
      <c r="E40" s="60">
        <v>932</v>
      </c>
    </row>
    <row r="41" spans="2:17" ht="12.95" customHeight="1" x14ac:dyDescent="0.2">
      <c r="B41" s="27" t="s">
        <v>8</v>
      </c>
      <c r="C41" s="27" t="s">
        <v>22</v>
      </c>
      <c r="D41" s="60">
        <v>254470</v>
      </c>
      <c r="E41" s="60">
        <v>270997</v>
      </c>
    </row>
    <row r="42" spans="2:17" ht="12.95" customHeight="1" x14ac:dyDescent="0.2">
      <c r="B42" s="27" t="s">
        <v>9</v>
      </c>
      <c r="C42" s="27" t="s">
        <v>23</v>
      </c>
      <c r="D42" s="60">
        <v>149490</v>
      </c>
      <c r="E42" s="60">
        <v>183698</v>
      </c>
    </row>
    <row r="43" spans="2:17" ht="12.95" customHeight="1" x14ac:dyDescent="0.2">
      <c r="B43" s="27" t="s">
        <v>10</v>
      </c>
      <c r="C43" s="27" t="s">
        <v>24</v>
      </c>
      <c r="D43" s="60">
        <v>927158</v>
      </c>
      <c r="E43" s="60">
        <v>900898</v>
      </c>
    </row>
    <row r="44" spans="2:17" ht="12.95" customHeight="1" x14ac:dyDescent="0.2">
      <c r="B44" s="27" t="s">
        <v>11</v>
      </c>
      <c r="C44" s="27" t="s">
        <v>25</v>
      </c>
      <c r="D44" s="60">
        <v>935780</v>
      </c>
      <c r="E44" s="60">
        <v>8515</v>
      </c>
    </row>
    <row r="45" spans="2:17" ht="12.95" customHeight="1" x14ac:dyDescent="0.2">
      <c r="B45" s="27" t="s">
        <v>30</v>
      </c>
      <c r="C45" s="27" t="s">
        <v>31</v>
      </c>
      <c r="D45" s="60">
        <v>779</v>
      </c>
      <c r="E45" s="60">
        <v>157</v>
      </c>
    </row>
    <row r="46" spans="2:17" ht="12.95" customHeight="1" x14ac:dyDescent="0.2">
      <c r="B46" s="20" t="s">
        <v>32</v>
      </c>
      <c r="C46" s="20" t="s">
        <v>33</v>
      </c>
      <c r="D46" s="60">
        <v>10</v>
      </c>
      <c r="E46" s="60">
        <v>5</v>
      </c>
    </row>
    <row r="47" spans="2:17" ht="12.95" customHeight="1" x14ac:dyDescent="0.2">
      <c r="B47" s="27" t="s">
        <v>12</v>
      </c>
      <c r="C47" s="27" t="s">
        <v>26</v>
      </c>
      <c r="D47" s="60">
        <v>1291687</v>
      </c>
      <c r="E47" s="60">
        <v>669052</v>
      </c>
    </row>
    <row r="48" spans="2:17" ht="12.95" customHeight="1" x14ac:dyDescent="0.2">
      <c r="B48" s="27" t="s">
        <v>13</v>
      </c>
      <c r="C48" s="27" t="s">
        <v>27</v>
      </c>
      <c r="D48" s="60">
        <v>44740</v>
      </c>
      <c r="E48" s="60">
        <v>11204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9460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13.752045000000001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A701-B262-4250-8F67-C3BCCC69CE3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308445</v>
      </c>
      <c r="E6" s="60">
        <v>170880</v>
      </c>
    </row>
    <row r="7" spans="2:5" ht="12.95" customHeight="1" x14ac:dyDescent="0.2">
      <c r="B7" s="27" t="s">
        <v>1</v>
      </c>
      <c r="C7" s="27" t="s">
        <v>15</v>
      </c>
      <c r="D7" s="60">
        <v>371145</v>
      </c>
      <c r="E7" s="60">
        <v>231409</v>
      </c>
    </row>
    <row r="8" spans="2:5" ht="12.95" customHeight="1" x14ac:dyDescent="0.2">
      <c r="B8" s="27" t="s">
        <v>2</v>
      </c>
      <c r="C8" s="27" t="s">
        <v>16</v>
      </c>
      <c r="D8" s="60">
        <v>2051350</v>
      </c>
      <c r="E8" s="60">
        <v>79537</v>
      </c>
    </row>
    <row r="9" spans="2:5" ht="12.95" customHeight="1" x14ac:dyDescent="0.2">
      <c r="B9" s="27" t="s">
        <v>3</v>
      </c>
      <c r="C9" s="27" t="s">
        <v>17</v>
      </c>
      <c r="D9" s="60">
        <v>14950</v>
      </c>
      <c r="E9" s="60">
        <v>1398</v>
      </c>
    </row>
    <row r="10" spans="2:5" ht="12.95" customHeight="1" x14ac:dyDescent="0.2">
      <c r="B10" s="27" t="s">
        <v>4</v>
      </c>
      <c r="C10" s="27" t="s">
        <v>18</v>
      </c>
      <c r="D10" s="60">
        <v>195945609</v>
      </c>
      <c r="E10" s="60">
        <v>466246</v>
      </c>
    </row>
    <row r="11" spans="2:5" ht="12.95" customHeight="1" x14ac:dyDescent="0.2">
      <c r="B11" s="27" t="s">
        <v>5</v>
      </c>
      <c r="C11" s="27" t="s">
        <v>19</v>
      </c>
      <c r="D11" s="60">
        <v>1550000</v>
      </c>
      <c r="E11" s="60">
        <v>8687</v>
      </c>
    </row>
    <row r="12" spans="2:5" ht="12.95" customHeight="1" x14ac:dyDescent="0.2">
      <c r="B12" s="27" t="s">
        <v>6</v>
      </c>
      <c r="C12" s="27" t="s">
        <v>20</v>
      </c>
      <c r="D12" s="60">
        <v>16650</v>
      </c>
      <c r="E12" s="60">
        <v>995</v>
      </c>
    </row>
    <row r="13" spans="2:5" ht="12.95" customHeight="1" x14ac:dyDescent="0.2">
      <c r="B13" s="27" t="s">
        <v>28</v>
      </c>
      <c r="C13" s="27" t="s">
        <v>29</v>
      </c>
      <c r="D13" s="60">
        <v>16520</v>
      </c>
      <c r="E13" s="60">
        <v>110</v>
      </c>
    </row>
    <row r="14" spans="2:5" ht="12.95" customHeight="1" x14ac:dyDescent="0.2">
      <c r="B14" s="27" t="s">
        <v>7</v>
      </c>
      <c r="C14" s="27" t="s">
        <v>21</v>
      </c>
      <c r="D14" s="60">
        <v>18920</v>
      </c>
      <c r="E14" s="60">
        <v>1188</v>
      </c>
    </row>
    <row r="15" spans="2:5" ht="12.95" customHeight="1" x14ac:dyDescent="0.2">
      <c r="B15" s="27" t="s">
        <v>8</v>
      </c>
      <c r="C15" s="27" t="s">
        <v>22</v>
      </c>
      <c r="D15" s="60">
        <v>1995035</v>
      </c>
      <c r="E15" s="60">
        <v>2036764</v>
      </c>
    </row>
    <row r="16" spans="2:5" ht="12.95" customHeight="1" x14ac:dyDescent="0.2">
      <c r="B16" s="27" t="s">
        <v>9</v>
      </c>
      <c r="C16" s="27" t="s">
        <v>23</v>
      </c>
      <c r="D16" s="60">
        <v>473254</v>
      </c>
      <c r="E16" s="60">
        <v>549405</v>
      </c>
    </row>
    <row r="17" spans="2:17" ht="12.95" customHeight="1" x14ac:dyDescent="0.2">
      <c r="B17" s="27" t="s">
        <v>10</v>
      </c>
      <c r="C17" s="27" t="s">
        <v>24</v>
      </c>
      <c r="D17" s="60">
        <v>7766990</v>
      </c>
      <c r="E17" s="60">
        <v>7029816</v>
      </c>
    </row>
    <row r="18" spans="2:17" ht="12.95" customHeight="1" x14ac:dyDescent="0.2">
      <c r="B18" s="27" t="s">
        <v>11</v>
      </c>
      <c r="C18" s="27" t="s">
        <v>25</v>
      </c>
      <c r="D18" s="60">
        <v>2592770</v>
      </c>
      <c r="E18" s="60">
        <v>19905</v>
      </c>
    </row>
    <row r="19" spans="2:17" ht="12.95" customHeight="1" x14ac:dyDescent="0.2">
      <c r="B19" s="27" t="s">
        <v>30</v>
      </c>
      <c r="C19" s="27" t="s">
        <v>31</v>
      </c>
      <c r="D19" s="60">
        <v>4682</v>
      </c>
      <c r="E19" s="60">
        <v>723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1474899</v>
      </c>
      <c r="E21" s="60">
        <v>739518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108541</v>
      </c>
      <c r="E22" s="60">
        <v>24568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7766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125190</v>
      </c>
      <c r="E32" s="60">
        <v>72346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51255</v>
      </c>
      <c r="E33" s="60">
        <v>33313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335250</v>
      </c>
      <c r="E34" s="60">
        <v>14175</v>
      </c>
    </row>
    <row r="35" spans="2:17" ht="12.95" customHeight="1" x14ac:dyDescent="0.2">
      <c r="B35" s="27" t="s">
        <v>3</v>
      </c>
      <c r="C35" s="27" t="s">
        <v>17</v>
      </c>
      <c r="D35" s="60">
        <v>5450</v>
      </c>
      <c r="E35" s="60">
        <v>759</v>
      </c>
    </row>
    <row r="36" spans="2:17" ht="12.95" customHeight="1" x14ac:dyDescent="0.2">
      <c r="B36" s="27" t="s">
        <v>4</v>
      </c>
      <c r="C36" s="27" t="s">
        <v>18</v>
      </c>
      <c r="D36" s="60">
        <v>169131706</v>
      </c>
      <c r="E36" s="60">
        <v>412708</v>
      </c>
    </row>
    <row r="37" spans="2:17" ht="12.95" customHeight="1" x14ac:dyDescent="0.2">
      <c r="B37" s="27" t="s">
        <v>5</v>
      </c>
      <c r="C37" s="27" t="s">
        <v>19</v>
      </c>
      <c r="D37" s="60">
        <v>790000</v>
      </c>
      <c r="E37" s="60">
        <v>5063</v>
      </c>
    </row>
    <row r="38" spans="2:17" ht="12.95" customHeight="1" x14ac:dyDescent="0.2">
      <c r="B38" s="27" t="s">
        <v>6</v>
      </c>
      <c r="C38" s="27" t="s">
        <v>20</v>
      </c>
      <c r="D38" s="60">
        <v>6900</v>
      </c>
      <c r="E38" s="60">
        <v>596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6000</v>
      </c>
      <c r="E40" s="60">
        <v>558</v>
      </c>
    </row>
    <row r="41" spans="2:17" ht="12.95" customHeight="1" x14ac:dyDescent="0.2">
      <c r="B41" s="27" t="s">
        <v>8</v>
      </c>
      <c r="C41" s="27" t="s">
        <v>22</v>
      </c>
      <c r="D41" s="60">
        <v>352245</v>
      </c>
      <c r="E41" s="60">
        <v>374911</v>
      </c>
    </row>
    <row r="42" spans="2:17" ht="12.95" customHeight="1" x14ac:dyDescent="0.2">
      <c r="B42" s="27" t="s">
        <v>9</v>
      </c>
      <c r="C42" s="27" t="s">
        <v>23</v>
      </c>
      <c r="D42" s="60">
        <v>127235</v>
      </c>
      <c r="E42" s="60">
        <v>155917</v>
      </c>
    </row>
    <row r="43" spans="2:17" ht="12.95" customHeight="1" x14ac:dyDescent="0.2">
      <c r="B43" s="27" t="s">
        <v>10</v>
      </c>
      <c r="C43" s="27" t="s">
        <v>24</v>
      </c>
      <c r="D43" s="60">
        <v>810660</v>
      </c>
      <c r="E43" s="60">
        <v>765805</v>
      </c>
    </row>
    <row r="44" spans="2:17" ht="12.95" customHeight="1" x14ac:dyDescent="0.2">
      <c r="B44" s="27" t="s">
        <v>11</v>
      </c>
      <c r="C44" s="27" t="s">
        <v>25</v>
      </c>
      <c r="D44" s="60">
        <v>1235820</v>
      </c>
      <c r="E44" s="60">
        <v>11127</v>
      </c>
    </row>
    <row r="45" spans="2:17" ht="12.95" customHeight="1" x14ac:dyDescent="0.2">
      <c r="B45" s="27" t="s">
        <v>30</v>
      </c>
      <c r="C45" s="27" t="s">
        <v>31</v>
      </c>
      <c r="D45" s="60">
        <v>1381</v>
      </c>
      <c r="E45" s="60">
        <v>280</v>
      </c>
    </row>
    <row r="46" spans="2:17" ht="12.95" customHeight="1" x14ac:dyDescent="0.2">
      <c r="B46" s="20" t="s">
        <v>32</v>
      </c>
      <c r="C46" s="20" t="s">
        <v>33</v>
      </c>
      <c r="D46" s="60">
        <v>180</v>
      </c>
      <c r="E46" s="60">
        <v>96</v>
      </c>
    </row>
    <row r="47" spans="2:17" ht="12.95" customHeight="1" x14ac:dyDescent="0.2">
      <c r="B47" s="27" t="s">
        <v>12</v>
      </c>
      <c r="C47" s="27" t="s">
        <v>26</v>
      </c>
      <c r="D47" s="60">
        <v>1242490</v>
      </c>
      <c r="E47" s="60">
        <v>647447</v>
      </c>
    </row>
    <row r="48" spans="2:17" ht="12.95" customHeight="1" x14ac:dyDescent="0.2">
      <c r="B48" s="27" t="s">
        <v>13</v>
      </c>
      <c r="C48" s="27" t="s">
        <v>27</v>
      </c>
      <c r="D48" s="60">
        <v>31721</v>
      </c>
      <c r="E48" s="60">
        <v>7919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2849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2.5058699999999998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11.368914999999999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1403-D834-49C8-A3E4-62F357B15995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462085</v>
      </c>
      <c r="E6" s="60">
        <v>248105</v>
      </c>
    </row>
    <row r="7" spans="2:5" ht="12.95" customHeight="1" x14ac:dyDescent="0.2">
      <c r="B7" s="27" t="s">
        <v>1</v>
      </c>
      <c r="C7" s="27" t="s">
        <v>15</v>
      </c>
      <c r="D7" s="60">
        <v>386645</v>
      </c>
      <c r="E7" s="60">
        <v>237272</v>
      </c>
    </row>
    <row r="8" spans="2:5" ht="12.95" customHeight="1" x14ac:dyDescent="0.2">
      <c r="B8" s="27" t="s">
        <v>2</v>
      </c>
      <c r="C8" s="27" t="s">
        <v>16</v>
      </c>
      <c r="D8" s="60">
        <v>571950</v>
      </c>
      <c r="E8" s="60">
        <v>20934</v>
      </c>
    </row>
    <row r="9" spans="2:5" ht="12.95" customHeight="1" x14ac:dyDescent="0.2">
      <c r="B9" s="27" t="s">
        <v>3</v>
      </c>
      <c r="C9" s="27" t="s">
        <v>17</v>
      </c>
      <c r="D9" s="60">
        <v>19500</v>
      </c>
      <c r="E9" s="60">
        <v>1808</v>
      </c>
    </row>
    <row r="10" spans="2:5" ht="12.95" customHeight="1" x14ac:dyDescent="0.2">
      <c r="B10" s="27" t="s">
        <v>4</v>
      </c>
      <c r="C10" s="27" t="s">
        <v>18</v>
      </c>
      <c r="D10" s="60">
        <v>188824203</v>
      </c>
      <c r="E10" s="60">
        <v>441138</v>
      </c>
    </row>
    <row r="11" spans="2:5" ht="12.95" customHeight="1" x14ac:dyDescent="0.2">
      <c r="B11" s="27" t="s">
        <v>5</v>
      </c>
      <c r="C11" s="27" t="s">
        <v>19</v>
      </c>
      <c r="D11" s="60">
        <v>8177000</v>
      </c>
      <c r="E11" s="60">
        <v>48898</v>
      </c>
    </row>
    <row r="12" spans="2:5" ht="12.95" customHeight="1" x14ac:dyDescent="0.2">
      <c r="B12" s="27" t="s">
        <v>6</v>
      </c>
      <c r="C12" s="27" t="s">
        <v>20</v>
      </c>
      <c r="D12" s="60">
        <v>48600</v>
      </c>
      <c r="E12" s="60">
        <v>2860</v>
      </c>
    </row>
    <row r="13" spans="2:5" ht="12.95" customHeight="1" x14ac:dyDescent="0.2">
      <c r="B13" s="27" t="s">
        <v>28</v>
      </c>
      <c r="C13" s="27" t="s">
        <v>29</v>
      </c>
      <c r="D13" s="60">
        <v>50850</v>
      </c>
      <c r="E13" s="60">
        <v>338</v>
      </c>
    </row>
    <row r="14" spans="2:5" ht="12.95" customHeight="1" x14ac:dyDescent="0.2">
      <c r="B14" s="27" t="s">
        <v>7</v>
      </c>
      <c r="C14" s="27" t="s">
        <v>21</v>
      </c>
      <c r="D14" s="60">
        <v>34500</v>
      </c>
      <c r="E14" s="60">
        <v>2176</v>
      </c>
    </row>
    <row r="15" spans="2:5" ht="12.95" customHeight="1" x14ac:dyDescent="0.2">
      <c r="B15" s="27" t="s">
        <v>8</v>
      </c>
      <c r="C15" s="27" t="s">
        <v>22</v>
      </c>
      <c r="D15" s="60">
        <v>3698905</v>
      </c>
      <c r="E15" s="60">
        <v>3846324</v>
      </c>
    </row>
    <row r="16" spans="2:5" ht="12.95" customHeight="1" x14ac:dyDescent="0.2">
      <c r="B16" s="27" t="s">
        <v>9</v>
      </c>
      <c r="C16" s="27" t="s">
        <v>23</v>
      </c>
      <c r="D16" s="60">
        <v>497250</v>
      </c>
      <c r="E16" s="60">
        <v>560030</v>
      </c>
    </row>
    <row r="17" spans="2:17" ht="12.95" customHeight="1" x14ac:dyDescent="0.2">
      <c r="B17" s="27" t="s">
        <v>10</v>
      </c>
      <c r="C17" s="27" t="s">
        <v>24</v>
      </c>
      <c r="D17" s="60">
        <v>7941822</v>
      </c>
      <c r="E17" s="60">
        <v>6883577</v>
      </c>
    </row>
    <row r="18" spans="2:17" ht="12.95" customHeight="1" x14ac:dyDescent="0.2">
      <c r="B18" s="27" t="s">
        <v>11</v>
      </c>
      <c r="C18" s="27" t="s">
        <v>25</v>
      </c>
      <c r="D18" s="60">
        <v>2411010</v>
      </c>
      <c r="E18" s="60">
        <v>18043</v>
      </c>
    </row>
    <row r="19" spans="2:17" ht="12.95" customHeight="1" x14ac:dyDescent="0.2">
      <c r="B19" s="27" t="s">
        <v>30</v>
      </c>
      <c r="C19" s="27" t="s">
        <v>31</v>
      </c>
      <c r="D19" s="60">
        <v>8217</v>
      </c>
      <c r="E19" s="60">
        <v>1269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1585636</v>
      </c>
      <c r="E21" s="60">
        <v>793061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230200</v>
      </c>
      <c r="E22" s="60">
        <v>51105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8970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72135</v>
      </c>
      <c r="E32" s="60">
        <v>40644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67280</v>
      </c>
      <c r="E33" s="60">
        <v>43067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597850</v>
      </c>
      <c r="E34" s="60">
        <v>25293</v>
      </c>
    </row>
    <row r="35" spans="2:17" ht="12.95" customHeight="1" x14ac:dyDescent="0.2">
      <c r="B35" s="27" t="s">
        <v>3</v>
      </c>
      <c r="C35" s="27" t="s">
        <v>17</v>
      </c>
      <c r="D35" s="60">
        <v>16200</v>
      </c>
      <c r="E35" s="60">
        <v>2214</v>
      </c>
    </row>
    <row r="36" spans="2:17" ht="12.95" customHeight="1" x14ac:dyDescent="0.2">
      <c r="B36" s="27" t="s">
        <v>4</v>
      </c>
      <c r="C36" s="27" t="s">
        <v>18</v>
      </c>
      <c r="D36" s="60">
        <v>171154598</v>
      </c>
      <c r="E36" s="60">
        <v>412268</v>
      </c>
    </row>
    <row r="37" spans="2:17" ht="12.95" customHeight="1" x14ac:dyDescent="0.2">
      <c r="B37" s="27" t="s">
        <v>5</v>
      </c>
      <c r="C37" s="27" t="s">
        <v>19</v>
      </c>
      <c r="D37" s="60">
        <v>1294000</v>
      </c>
      <c r="E37" s="60">
        <v>8442</v>
      </c>
    </row>
    <row r="38" spans="2:17" ht="12.95" customHeight="1" x14ac:dyDescent="0.2">
      <c r="B38" s="27" t="s">
        <v>6</v>
      </c>
      <c r="C38" s="27" t="s">
        <v>20</v>
      </c>
      <c r="D38" s="60">
        <v>3850</v>
      </c>
      <c r="E38" s="60">
        <v>337</v>
      </c>
    </row>
    <row r="39" spans="2:17" ht="12.95" customHeight="1" x14ac:dyDescent="0.2">
      <c r="B39" s="27" t="s">
        <v>28</v>
      </c>
      <c r="C39" s="27" t="s">
        <v>29</v>
      </c>
      <c r="D39" s="60">
        <v>0</v>
      </c>
      <c r="E39" s="60">
        <v>0</v>
      </c>
    </row>
    <row r="40" spans="2:17" ht="12.95" customHeight="1" x14ac:dyDescent="0.2">
      <c r="B40" s="27" t="s">
        <v>7</v>
      </c>
      <c r="C40" s="27" t="s">
        <v>21</v>
      </c>
      <c r="D40" s="60">
        <v>20410</v>
      </c>
      <c r="E40" s="60">
        <v>1906</v>
      </c>
    </row>
    <row r="41" spans="2:17" ht="12.95" customHeight="1" x14ac:dyDescent="0.2">
      <c r="B41" s="27" t="s">
        <v>8</v>
      </c>
      <c r="C41" s="27" t="s">
        <v>22</v>
      </c>
      <c r="D41" s="60">
        <v>614121</v>
      </c>
      <c r="E41" s="60">
        <v>649433</v>
      </c>
    </row>
    <row r="42" spans="2:17" ht="12.95" customHeight="1" x14ac:dyDescent="0.2">
      <c r="B42" s="27" t="s">
        <v>9</v>
      </c>
      <c r="C42" s="27" t="s">
        <v>23</v>
      </c>
      <c r="D42" s="60">
        <v>148257</v>
      </c>
      <c r="E42" s="60">
        <v>177966</v>
      </c>
    </row>
    <row r="43" spans="2:17" ht="12.95" customHeight="1" x14ac:dyDescent="0.2">
      <c r="B43" s="27" t="s">
        <v>10</v>
      </c>
      <c r="C43" s="27" t="s">
        <v>24</v>
      </c>
      <c r="D43" s="60">
        <v>1048565</v>
      </c>
      <c r="E43" s="60">
        <v>953237</v>
      </c>
    </row>
    <row r="44" spans="2:17" ht="12.95" customHeight="1" x14ac:dyDescent="0.2">
      <c r="B44" s="27" t="s">
        <v>11</v>
      </c>
      <c r="C44" s="27" t="s">
        <v>25</v>
      </c>
      <c r="D44" s="60">
        <v>1832750</v>
      </c>
      <c r="E44" s="60">
        <v>16362</v>
      </c>
    </row>
    <row r="45" spans="2:17" ht="12.95" customHeight="1" x14ac:dyDescent="0.2">
      <c r="B45" s="27" t="s">
        <v>30</v>
      </c>
      <c r="C45" s="27" t="s">
        <v>31</v>
      </c>
      <c r="D45" s="60">
        <v>4328</v>
      </c>
      <c r="E45" s="60">
        <v>879</v>
      </c>
    </row>
    <row r="46" spans="2:17" ht="12.95" customHeight="1" x14ac:dyDescent="0.2">
      <c r="B46" s="20" t="s">
        <v>32</v>
      </c>
      <c r="C46" s="20" t="s">
        <v>33</v>
      </c>
      <c r="D46" s="60">
        <v>125</v>
      </c>
      <c r="E46" s="60">
        <v>66</v>
      </c>
    </row>
    <row r="47" spans="2:17" ht="12.95" customHeight="1" x14ac:dyDescent="0.2">
      <c r="B47" s="27" t="s">
        <v>12</v>
      </c>
      <c r="C47" s="27" t="s">
        <v>26</v>
      </c>
      <c r="D47" s="60">
        <v>1509018</v>
      </c>
      <c r="E47" s="60">
        <v>786811</v>
      </c>
    </row>
    <row r="48" spans="2:17" ht="12.95" customHeight="1" x14ac:dyDescent="0.2">
      <c r="B48" s="27" t="s">
        <v>13</v>
      </c>
      <c r="C48" s="27" t="s">
        <v>27</v>
      </c>
      <c r="D48" s="60">
        <v>53480</v>
      </c>
      <c r="E48" s="60">
        <v>13209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5131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3.1372650000000002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13.165908</v>
      </c>
    </row>
    <row r="81" spans="2:5" ht="12.95" customHeight="1" x14ac:dyDescent="0.2">
      <c r="B81" s="24" t="s">
        <v>57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3 A32:B48 A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9FA9-99C1-49A1-BBC8-8D6D0B43D731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847415</v>
      </c>
      <c r="E6" s="60">
        <v>460019</v>
      </c>
    </row>
    <row r="7" spans="2:5" ht="12.95" customHeight="1" x14ac:dyDescent="0.2">
      <c r="B7" s="27" t="s">
        <v>1</v>
      </c>
      <c r="C7" s="27" t="s">
        <v>15</v>
      </c>
      <c r="D7" s="60">
        <v>479495</v>
      </c>
      <c r="E7" s="60">
        <v>294669</v>
      </c>
    </row>
    <row r="8" spans="2:5" ht="12.95" customHeight="1" x14ac:dyDescent="0.2">
      <c r="B8" s="27" t="s">
        <v>2</v>
      </c>
      <c r="C8" s="27" t="s">
        <v>16</v>
      </c>
      <c r="D8" s="60">
        <v>811100</v>
      </c>
      <c r="E8" s="60">
        <v>30304</v>
      </c>
    </row>
    <row r="9" spans="2:5" ht="12.95" customHeight="1" x14ac:dyDescent="0.2">
      <c r="B9" s="27" t="s">
        <v>3</v>
      </c>
      <c r="C9" s="27" t="s">
        <v>17</v>
      </c>
      <c r="D9" s="60">
        <v>28450</v>
      </c>
      <c r="E9" s="60">
        <v>3042</v>
      </c>
    </row>
    <row r="10" spans="2:5" ht="12.95" customHeight="1" x14ac:dyDescent="0.2">
      <c r="B10" s="27" t="s">
        <v>4</v>
      </c>
      <c r="C10" s="27" t="s">
        <v>18</v>
      </c>
      <c r="D10" s="60">
        <v>213569000</v>
      </c>
      <c r="E10" s="60">
        <v>502861</v>
      </c>
    </row>
    <row r="11" spans="2:5" ht="12.95" customHeight="1" x14ac:dyDescent="0.2">
      <c r="B11" s="27" t="s">
        <v>5</v>
      </c>
      <c r="C11" s="27" t="s">
        <v>19</v>
      </c>
      <c r="D11" s="60">
        <v>5753000</v>
      </c>
      <c r="E11" s="60">
        <v>32710</v>
      </c>
    </row>
    <row r="12" spans="2:5" ht="12.95" customHeight="1" x14ac:dyDescent="0.2">
      <c r="B12" s="27" t="s">
        <v>6</v>
      </c>
      <c r="C12" s="27" t="s">
        <v>20</v>
      </c>
      <c r="D12" s="60">
        <v>24600</v>
      </c>
      <c r="E12" s="60">
        <v>1453</v>
      </c>
    </row>
    <row r="13" spans="2:5" ht="12.95" customHeight="1" x14ac:dyDescent="0.2">
      <c r="B13" s="27" t="s">
        <v>28</v>
      </c>
      <c r="C13" s="27" t="s">
        <v>29</v>
      </c>
      <c r="D13" s="60">
        <v>2020</v>
      </c>
      <c r="E13" s="60">
        <v>14</v>
      </c>
    </row>
    <row r="14" spans="2:5" ht="12.95" customHeight="1" x14ac:dyDescent="0.2">
      <c r="B14" s="27" t="s">
        <v>7</v>
      </c>
      <c r="C14" s="27" t="s">
        <v>21</v>
      </c>
      <c r="D14" s="60">
        <v>19570</v>
      </c>
      <c r="E14" s="60">
        <v>1242</v>
      </c>
    </row>
    <row r="15" spans="2:5" ht="12.95" customHeight="1" x14ac:dyDescent="0.2">
      <c r="B15" s="27" t="s">
        <v>8</v>
      </c>
      <c r="C15" s="27" t="s">
        <v>22</v>
      </c>
      <c r="D15" s="60">
        <v>2861085</v>
      </c>
      <c r="E15" s="60">
        <v>2975481</v>
      </c>
    </row>
    <row r="16" spans="2:5" ht="12.95" customHeight="1" x14ac:dyDescent="0.2">
      <c r="B16" s="27" t="s">
        <v>9</v>
      </c>
      <c r="C16" s="27" t="s">
        <v>23</v>
      </c>
      <c r="D16" s="60">
        <v>583465</v>
      </c>
      <c r="E16" s="60">
        <v>661343</v>
      </c>
    </row>
    <row r="17" spans="2:17" ht="12.95" customHeight="1" x14ac:dyDescent="0.2">
      <c r="B17" s="27" t="s">
        <v>10</v>
      </c>
      <c r="C17" s="27" t="s">
        <v>24</v>
      </c>
      <c r="D17" s="60">
        <v>9418342</v>
      </c>
      <c r="E17" s="60">
        <v>8079634</v>
      </c>
    </row>
    <row r="18" spans="2:17" ht="12.95" customHeight="1" x14ac:dyDescent="0.2">
      <c r="B18" s="27" t="s">
        <v>11</v>
      </c>
      <c r="C18" s="27" t="s">
        <v>25</v>
      </c>
      <c r="D18" s="60">
        <v>2319140</v>
      </c>
      <c r="E18" s="60">
        <v>16329</v>
      </c>
    </row>
    <row r="19" spans="2:17" ht="12.95" customHeight="1" x14ac:dyDescent="0.2">
      <c r="B19" s="27" t="s">
        <v>30</v>
      </c>
      <c r="C19" s="27" t="s">
        <v>31</v>
      </c>
      <c r="D19" s="60">
        <v>4942</v>
      </c>
      <c r="E19" s="60">
        <v>755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1644458</v>
      </c>
      <c r="E21" s="60">
        <v>821728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226400</v>
      </c>
      <c r="E22" s="60">
        <v>48743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13334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59385</v>
      </c>
      <c r="E32" s="60">
        <v>34303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50240</v>
      </c>
      <c r="E33" s="60">
        <v>32501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379900</v>
      </c>
      <c r="E34" s="60">
        <v>16033</v>
      </c>
    </row>
    <row r="35" spans="2:17" ht="12.95" customHeight="1" x14ac:dyDescent="0.2">
      <c r="B35" s="27" t="s">
        <v>3</v>
      </c>
      <c r="C35" s="27" t="s">
        <v>17</v>
      </c>
      <c r="D35" s="60">
        <v>8000</v>
      </c>
      <c r="E35" s="60">
        <v>1098</v>
      </c>
    </row>
    <row r="36" spans="2:17" ht="12.95" customHeight="1" x14ac:dyDescent="0.2">
      <c r="B36" s="27" t="s">
        <v>4</v>
      </c>
      <c r="C36" s="27" t="s">
        <v>18</v>
      </c>
      <c r="D36" s="60">
        <v>180295600</v>
      </c>
      <c r="E36" s="60">
        <v>436315</v>
      </c>
    </row>
    <row r="37" spans="2:17" ht="12.95" customHeight="1" x14ac:dyDescent="0.2">
      <c r="B37" s="27" t="s">
        <v>5</v>
      </c>
      <c r="C37" s="27" t="s">
        <v>19</v>
      </c>
      <c r="D37" s="60">
        <v>852000</v>
      </c>
      <c r="E37" s="60">
        <v>5510</v>
      </c>
    </row>
    <row r="38" spans="2:17" ht="12.95" customHeight="1" x14ac:dyDescent="0.2">
      <c r="B38" s="27" t="s">
        <v>6</v>
      </c>
      <c r="C38" s="27" t="s">
        <v>20</v>
      </c>
      <c r="D38" s="60">
        <v>9950</v>
      </c>
      <c r="E38" s="60">
        <v>891</v>
      </c>
    </row>
    <row r="39" spans="2:17" ht="12.95" customHeight="1" x14ac:dyDescent="0.2">
      <c r="B39" s="27" t="s">
        <v>28</v>
      </c>
      <c r="C39" s="27" t="s">
        <v>29</v>
      </c>
      <c r="D39" s="60"/>
      <c r="E39" s="60"/>
    </row>
    <row r="40" spans="2:17" ht="12.95" customHeight="1" x14ac:dyDescent="0.2">
      <c r="B40" s="27" t="s">
        <v>7</v>
      </c>
      <c r="C40" s="27" t="s">
        <v>21</v>
      </c>
      <c r="D40" s="60">
        <v>1620</v>
      </c>
      <c r="E40" s="60">
        <v>152</v>
      </c>
    </row>
    <row r="41" spans="2:17" ht="12.95" customHeight="1" x14ac:dyDescent="0.2">
      <c r="B41" s="27" t="s">
        <v>8</v>
      </c>
      <c r="C41" s="27" t="s">
        <v>22</v>
      </c>
      <c r="D41" s="60">
        <v>291865</v>
      </c>
      <c r="E41" s="60">
        <v>317262</v>
      </c>
    </row>
    <row r="42" spans="2:17" ht="12.95" customHeight="1" x14ac:dyDescent="0.2">
      <c r="B42" s="27" t="s">
        <v>9</v>
      </c>
      <c r="C42" s="27" t="s">
        <v>23</v>
      </c>
      <c r="D42" s="60">
        <v>169425</v>
      </c>
      <c r="E42" s="60">
        <v>204442</v>
      </c>
    </row>
    <row r="43" spans="2:17" ht="12.95" customHeight="1" x14ac:dyDescent="0.2">
      <c r="B43" s="27" t="s">
        <v>10</v>
      </c>
      <c r="C43" s="27" t="s">
        <v>24</v>
      </c>
      <c r="D43" s="60">
        <v>684541</v>
      </c>
      <c r="E43" s="60">
        <v>621234</v>
      </c>
    </row>
    <row r="44" spans="2:17" ht="12.95" customHeight="1" x14ac:dyDescent="0.2">
      <c r="B44" s="27" t="s">
        <v>11</v>
      </c>
      <c r="C44" s="27" t="s">
        <v>25</v>
      </c>
      <c r="D44" s="60">
        <v>1904890</v>
      </c>
      <c r="E44" s="60">
        <v>17064</v>
      </c>
    </row>
    <row r="45" spans="2:17" ht="12.95" customHeight="1" x14ac:dyDescent="0.2">
      <c r="B45" s="27" t="s">
        <v>30</v>
      </c>
      <c r="C45" s="27" t="s">
        <v>31</v>
      </c>
      <c r="D45" s="60">
        <v>5373</v>
      </c>
      <c r="E45" s="60">
        <v>1069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1421794</v>
      </c>
      <c r="E47" s="60">
        <v>741501</v>
      </c>
    </row>
    <row r="48" spans="2:17" ht="12.95" customHeight="1" x14ac:dyDescent="0.2">
      <c r="B48" s="27" t="s">
        <v>13</v>
      </c>
      <c r="C48" s="27" t="s">
        <v>27</v>
      </c>
      <c r="D48" s="60">
        <v>55610</v>
      </c>
      <c r="E48" s="60">
        <v>13772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7260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2.4504069999999998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13.943661000000001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>
        <f>+'February 2025'!$E$24+'February 2025'!$E$71</f>
        <v>13752045</v>
      </c>
      <c r="E6" s="43">
        <f>+'March 2025'!$E$24+'March 2025'!$E$71</f>
        <v>11368915</v>
      </c>
      <c r="F6" s="43">
        <f>+'April 2025'!$E$24+'April 2025'!$E$71</f>
        <v>13165908</v>
      </c>
      <c r="G6" s="43">
        <f>+'May 2025'!$E$24+'May 2025'!$E$71</f>
        <v>13943661</v>
      </c>
      <c r="H6" s="43"/>
      <c r="I6" s="43"/>
      <c r="J6" s="43"/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>
        <f>+'February 2025'!$E$50</f>
        <v>2453552</v>
      </c>
      <c r="E7" s="43">
        <f>+'March 2025'!$E$50</f>
        <v>2505870</v>
      </c>
      <c r="F7" s="43">
        <f>+'April 2025'!$E$50</f>
        <v>3137265</v>
      </c>
      <c r="G7" s="43">
        <f>+'May 2025'!$E$50</f>
        <v>2450407</v>
      </c>
      <c r="H7" s="43"/>
      <c r="I7" s="43"/>
      <c r="J7" s="43"/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16205597</v>
      </c>
      <c r="E8" s="7">
        <f t="shared" si="1"/>
        <v>13874785</v>
      </c>
      <c r="F8" s="7">
        <f t="shared" si="1"/>
        <v>16303173</v>
      </c>
      <c r="G8" s="7">
        <f t="shared" si="1"/>
        <v>16394068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>
        <f>+'February 2025'!$E6+'February 2025'!$E32</f>
        <v>198637</v>
      </c>
      <c r="E15" s="43">
        <f>+'March 2025'!$E6+'March 2025'!$E32</f>
        <v>243226</v>
      </c>
      <c r="F15" s="43">
        <f>+'April 2025'!$E6+'April 2025'!$E32</f>
        <v>288749</v>
      </c>
      <c r="G15" s="43">
        <f>+'May 2025'!$E6+'May 2025'!$E32</f>
        <v>494322</v>
      </c>
      <c r="H15" s="43"/>
      <c r="I15" s="43"/>
      <c r="J15" s="43"/>
      <c r="K15" s="43"/>
      <c r="L15" s="43"/>
      <c r="M15" s="43"/>
      <c r="N15" s="43"/>
      <c r="O15" s="3">
        <f t="shared" ref="O15:O32" si="2">SUM(C15:N15)</f>
        <v>1478951</v>
      </c>
      <c r="P15" s="43">
        <f>+(O15/O33)*100</f>
        <v>1.8529078675370785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>
        <f>+'February 2025'!$E7+'February 2025'!$E33</f>
        <v>266728</v>
      </c>
      <c r="E16" s="43">
        <f>+'March 2025'!$E7+'March 2025'!$E33</f>
        <v>264722</v>
      </c>
      <c r="F16" s="43">
        <f>+'April 2025'!$E7+'April 2025'!$E33</f>
        <v>280339</v>
      </c>
      <c r="G16" s="43">
        <f>+'May 2025'!$E7+'May 2025'!$E33</f>
        <v>327170</v>
      </c>
      <c r="H16" s="43"/>
      <c r="I16" s="43"/>
      <c r="J16" s="43"/>
      <c r="K16" s="43"/>
      <c r="L16" s="43"/>
      <c r="M16" s="43"/>
      <c r="N16" s="43"/>
      <c r="O16" s="3">
        <f t="shared" si="2"/>
        <v>1466090</v>
      </c>
      <c r="P16" s="43">
        <f>+(O16/O33)*100</f>
        <v>1.8367949279708629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>
        <f>+'February 2025'!$E8+'February 2025'!$E34</f>
        <v>71641</v>
      </c>
      <c r="E17" s="43">
        <f>+'March 2025'!$E8+'March 2025'!$E34</f>
        <v>93712</v>
      </c>
      <c r="F17" s="43">
        <f>+'April 2025'!$E8+'April 2025'!$E34</f>
        <v>46227</v>
      </c>
      <c r="G17" s="43">
        <f>+'May 2025'!$E8+'May 2025'!$E34</f>
        <v>46337</v>
      </c>
      <c r="H17" s="43"/>
      <c r="I17" s="43"/>
      <c r="J17" s="43"/>
      <c r="K17" s="43"/>
      <c r="L17" s="43"/>
      <c r="M17" s="43"/>
      <c r="N17" s="43"/>
      <c r="O17" s="3">
        <f t="shared" si="2"/>
        <v>272646</v>
      </c>
      <c r="P17" s="43">
        <f>+(O17/O33)*100</f>
        <v>0.34158529826377904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>
        <f>+'February 2025'!$E9+'February 2025'!$E35</f>
        <v>779</v>
      </c>
      <c r="E18" s="43">
        <f>+'March 2025'!$E9+'March 2025'!$E35</f>
        <v>2157</v>
      </c>
      <c r="F18" s="43">
        <f>+'April 2025'!$E9+'April 2025'!$E35</f>
        <v>4022</v>
      </c>
      <c r="G18" s="43">
        <f>+'May 2025'!$E9+'May 2025'!$E35</f>
        <v>4140</v>
      </c>
      <c r="H18" s="43"/>
      <c r="I18" s="43"/>
      <c r="J18" s="43"/>
      <c r="K18" s="43"/>
      <c r="L18" s="43"/>
      <c r="M18" s="43"/>
      <c r="N18" s="43"/>
      <c r="O18" s="3">
        <f t="shared" si="2"/>
        <v>11381</v>
      </c>
      <c r="P18" s="43">
        <f>+(O18/O33)*100</f>
        <v>1.4258717456115512E-2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>
        <f>+'February 2025'!$E10+'February 2025'!$E36</f>
        <v>656834</v>
      </c>
      <c r="E19" s="43">
        <f>+'March 2025'!$E10+'March 2025'!$E36</f>
        <v>878954</v>
      </c>
      <c r="F19" s="43">
        <f>+'April 2025'!$E10+'April 2025'!$E36</f>
        <v>853406</v>
      </c>
      <c r="G19" s="43">
        <f>+'May 2025'!$E10+'May 2025'!$E36</f>
        <v>939176</v>
      </c>
      <c r="H19" s="43"/>
      <c r="I19" s="43"/>
      <c r="J19" s="43"/>
      <c r="K19" s="43"/>
      <c r="L19" s="43"/>
      <c r="M19" s="43"/>
      <c r="N19" s="43"/>
      <c r="O19" s="3">
        <f t="shared" si="2"/>
        <v>4047861</v>
      </c>
      <c r="P19" s="43">
        <f>+(O19/O33)*100</f>
        <v>5.0713738951435898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>
        <f>+'February 2025'!$E11+'February 2025'!$E37</f>
        <v>9070</v>
      </c>
      <c r="E20" s="43">
        <f>+'March 2025'!$E11+'March 2025'!$E37</f>
        <v>13750</v>
      </c>
      <c r="F20" s="43">
        <f>+'April 2025'!$E11+'April 2025'!$E37</f>
        <v>57340</v>
      </c>
      <c r="G20" s="43">
        <f>+'May 2025'!$E11+'May 2025'!$E37</f>
        <v>38220</v>
      </c>
      <c r="H20" s="43"/>
      <c r="I20" s="43"/>
      <c r="J20" s="43"/>
      <c r="K20" s="43"/>
      <c r="L20" s="43"/>
      <c r="M20" s="43"/>
      <c r="N20" s="43"/>
      <c r="O20" s="3">
        <f t="shared" si="2"/>
        <v>135010</v>
      </c>
      <c r="P20" s="43">
        <f>+(O20/O33)*100</f>
        <v>0.16914765343556412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>
        <f>+'February 2025'!$E12+'February 2025'!$E38</f>
        <v>1546</v>
      </c>
      <c r="E21" s="43">
        <f>+'March 2025'!$E12+'March 2025'!$E38</f>
        <v>1591</v>
      </c>
      <c r="F21" s="43">
        <f>+'April 2025'!$E12+'April 2025'!$E38</f>
        <v>3197</v>
      </c>
      <c r="G21" s="43">
        <f>+'May 2025'!$E12+'May 2025'!$E38</f>
        <v>2344</v>
      </c>
      <c r="H21" s="43"/>
      <c r="I21" s="43"/>
      <c r="J21" s="43"/>
      <c r="K21" s="43"/>
      <c r="L21" s="43"/>
      <c r="M21" s="43"/>
      <c r="N21" s="43"/>
      <c r="O21" s="3">
        <f t="shared" si="2"/>
        <v>9731</v>
      </c>
      <c r="P21" s="43">
        <f>+(O21/O33)*100</f>
        <v>1.2191510373909151E-2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>
        <f>+'February 2025'!$E13+'February 2025'!$E39</f>
        <v>118</v>
      </c>
      <c r="E22" s="43">
        <f>+'March 2025'!$E13+'March 2025'!$E39</f>
        <v>111</v>
      </c>
      <c r="F22" s="43">
        <f>+'April 2025'!$E13+'April 2025'!$E39</f>
        <v>338</v>
      </c>
      <c r="G22" s="43">
        <f>+'May 2025'!$E13+'May 2025'!$E39</f>
        <v>14</v>
      </c>
      <c r="H22" s="43"/>
      <c r="I22" s="43"/>
      <c r="J22" s="43"/>
      <c r="K22" s="43"/>
      <c r="L22" s="43"/>
      <c r="M22" s="43"/>
      <c r="N22" s="43"/>
      <c r="O22" s="3">
        <f t="shared" si="2"/>
        <v>1393</v>
      </c>
      <c r="P22" s="43">
        <f>+(O22/O33)*100</f>
        <v>1.7452239184930067E-3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>
        <f>+'February 2025'!$E14+'February 2025'!$E40</f>
        <v>2104</v>
      </c>
      <c r="E23" s="43">
        <f>+'March 2025'!$E14+'March 2025'!$E40</f>
        <v>1746</v>
      </c>
      <c r="F23" s="43">
        <f>+'April 2025'!$E14+'April 2025'!$E40</f>
        <v>4082</v>
      </c>
      <c r="G23" s="43">
        <f>+'May 2025'!$E14+'May 2025'!$E40</f>
        <v>1394</v>
      </c>
      <c r="H23" s="43"/>
      <c r="I23" s="43"/>
      <c r="J23" s="43"/>
      <c r="K23" s="43"/>
      <c r="L23" s="43"/>
      <c r="M23" s="43"/>
      <c r="N23" s="43"/>
      <c r="O23" s="3">
        <f t="shared" si="2"/>
        <v>10968</v>
      </c>
      <c r="P23" s="43">
        <f>+(O23/O33)*100</f>
        <v>1.3741289259175374E-2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>
        <f>+'February 2025'!$E15+'February 2025'!$E41</f>
        <v>3632791</v>
      </c>
      <c r="E24" s="43">
        <f>+'March 2025'!$E15+'March 2025'!$E41</f>
        <v>2411675</v>
      </c>
      <c r="F24" s="43">
        <f>+'April 2025'!$E15+'April 2025'!$E41</f>
        <v>4495757</v>
      </c>
      <c r="G24" s="43">
        <f>+'May 2025'!$E15+'May 2025'!$E41</f>
        <v>3292743</v>
      </c>
      <c r="H24" s="43"/>
      <c r="I24" s="43"/>
      <c r="J24" s="43"/>
      <c r="K24" s="43"/>
      <c r="L24" s="43"/>
      <c r="M24" s="43"/>
      <c r="N24" s="43"/>
      <c r="O24" s="3">
        <f t="shared" si="2"/>
        <v>16827135</v>
      </c>
      <c r="P24" s="43">
        <f>+(O24/O33)*100</f>
        <v>21.081922815298505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>
        <f>+'February 2025'!$E16+'February 2025'!$E42</f>
        <v>623667</v>
      </c>
      <c r="E25" s="43">
        <f>+'March 2025'!$E16+'March 2025'!$E42</f>
        <v>705322</v>
      </c>
      <c r="F25" s="43">
        <f>+'April 2025'!$E16+'April 2025'!$E42</f>
        <v>737996</v>
      </c>
      <c r="G25" s="43">
        <f>+'May 2025'!$E16+'May 2025'!$E42</f>
        <v>865785</v>
      </c>
      <c r="H25" s="43"/>
      <c r="I25" s="43"/>
      <c r="J25" s="43"/>
      <c r="K25" s="43"/>
      <c r="L25" s="43"/>
      <c r="M25" s="43"/>
      <c r="N25" s="43"/>
      <c r="O25" s="3">
        <f t="shared" si="2"/>
        <v>3564970</v>
      </c>
      <c r="P25" s="43">
        <f>+(O25/O33)*100</f>
        <v>4.4663825647595221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>
        <f>+'February 2025'!$E17+'February 2025'!$E43</f>
        <v>9302142</v>
      </c>
      <c r="E26" s="43">
        <f>+'March 2025'!$E17+'March 2025'!$E43</f>
        <v>7795621</v>
      </c>
      <c r="F26" s="43">
        <f>+'April 2025'!$E17+'April 2025'!$E43</f>
        <v>7836814</v>
      </c>
      <c r="G26" s="43">
        <f>+'May 2025'!$E17+'May 2025'!$E43</f>
        <v>8700868</v>
      </c>
      <c r="H26" s="43"/>
      <c r="I26" s="43"/>
      <c r="J26" s="43"/>
      <c r="K26" s="43"/>
      <c r="L26" s="43"/>
      <c r="M26" s="43"/>
      <c r="N26" s="43"/>
      <c r="O26" s="3">
        <f t="shared" si="2"/>
        <v>44174489</v>
      </c>
      <c r="P26" s="43">
        <f>+(O26/O33)*100</f>
        <v>55.344131220392114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>
        <f>+'February 2025'!$E18+'February 2025'!$E44</f>
        <v>18671</v>
      </c>
      <c r="E27" s="43">
        <f>+'March 2025'!$E18+'March 2025'!$E44</f>
        <v>31032</v>
      </c>
      <c r="F27" s="43">
        <f>+'April 2025'!$E18+'April 2025'!$E44</f>
        <v>34405</v>
      </c>
      <c r="G27" s="43">
        <f>+'May 2025'!$E18+'May 2025'!$E44</f>
        <v>33393</v>
      </c>
      <c r="H27" s="43"/>
      <c r="I27" s="43"/>
      <c r="J27" s="43"/>
      <c r="K27" s="43"/>
      <c r="L27" s="43"/>
      <c r="M27" s="43"/>
      <c r="N27" s="43"/>
      <c r="O27" s="3">
        <f t="shared" si="2"/>
        <v>145017</v>
      </c>
      <c r="P27" s="43">
        <f>+(O27/O33)*100</f>
        <v>0.18168495117595143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>
        <f>+'February 2025'!$E19+'February 2025'!$E45</f>
        <v>1510</v>
      </c>
      <c r="E28" s="43">
        <f>+'March 2025'!$E19+'March 2025'!$E45</f>
        <v>1003</v>
      </c>
      <c r="F28" s="43">
        <f>+'April 2025'!$E19+'April 2025'!$E45</f>
        <v>2148</v>
      </c>
      <c r="G28" s="43">
        <f>+'May 2025'!$E19+'May 2025'!$E45</f>
        <v>1824</v>
      </c>
      <c r="H28" s="43"/>
      <c r="I28" s="43"/>
      <c r="J28" s="43"/>
      <c r="K28" s="43"/>
      <c r="L28" s="43"/>
      <c r="M28" s="43"/>
      <c r="N28" s="43"/>
      <c r="O28" s="3">
        <f t="shared" si="2"/>
        <v>7295</v>
      </c>
      <c r="P28" s="43">
        <f>+(O28/O33)*100</f>
        <v>9.1395610089063054E-3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>
        <f>+'February 2025'!$E20+'February 2025'!$E46</f>
        <v>35</v>
      </c>
      <c r="E29" s="43">
        <f>+'March 2025'!$E20+'March 2025'!$E46</f>
        <v>96</v>
      </c>
      <c r="F29" s="43">
        <f>+'April 2025'!$E20+'April 2025'!$E46</f>
        <v>66</v>
      </c>
      <c r="G29" s="43">
        <f>+'May 2025'!$E20+'May 2025'!$E46</f>
        <v>0</v>
      </c>
      <c r="H29" s="43"/>
      <c r="I29" s="43"/>
      <c r="J29" s="43"/>
      <c r="K29" s="43"/>
      <c r="L29" s="43"/>
      <c r="M29" s="43"/>
      <c r="N29" s="43"/>
      <c r="O29" s="3">
        <f t="shared" si="2"/>
        <v>250</v>
      </c>
      <c r="P29" s="43">
        <f>+(O29/O33)*100</f>
        <v>3.1321319427369106E-4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>
        <f>+'February 2025'!$E21+'February 2025'!$E47</f>
        <v>1372259</v>
      </c>
      <c r="E30" s="43">
        <f>+'March 2025'!$E21+'March 2025'!$E47</f>
        <v>1386965</v>
      </c>
      <c r="F30" s="43">
        <f>+'April 2025'!$E21+'April 2025'!$E47</f>
        <v>1579872</v>
      </c>
      <c r="G30" s="43">
        <f>+'May 2025'!$E21+'May 2025'!$E47</f>
        <v>1563229</v>
      </c>
      <c r="H30" s="43"/>
      <c r="I30" s="43"/>
      <c r="J30" s="43"/>
      <c r="K30" s="43"/>
      <c r="L30" s="43"/>
      <c r="M30" s="43"/>
      <c r="N30" s="43"/>
      <c r="O30" s="3">
        <f t="shared" si="2"/>
        <v>7370597</v>
      </c>
      <c r="P30" s="43">
        <f>+(O30/O33)*100</f>
        <v>9.2342729202963376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>
        <f>+'February 2025'!$E22+'February 2025'!$E48</f>
        <v>30108</v>
      </c>
      <c r="E31" s="43">
        <f>+'March 2025'!$E22+'March 2025'!$E48</f>
        <v>32487</v>
      </c>
      <c r="F31" s="43">
        <f>+'April 2025'!$E22+'April 2025'!$E48</f>
        <v>64314</v>
      </c>
      <c r="G31" s="43">
        <f>+'May 2025'!$E22+'May 2025'!$E48</f>
        <v>62515</v>
      </c>
      <c r="H31" s="43"/>
      <c r="I31" s="43"/>
      <c r="J31" s="43"/>
      <c r="K31" s="43"/>
      <c r="L31" s="43"/>
      <c r="M31" s="43"/>
      <c r="N31" s="43"/>
      <c r="O31" s="3">
        <f t="shared" si="2"/>
        <v>216461</v>
      </c>
      <c r="P31" s="43">
        <f>+(O31/O33)*100</f>
        <v>0.27119376498270975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>
        <f>+'February 2025'!$E23+'February 2025'!$E49</f>
        <v>16957</v>
      </c>
      <c r="E32" s="43">
        <f>+'March 2025'!$E23+'March 2025'!$E49</f>
        <v>10615</v>
      </c>
      <c r="F32" s="43">
        <f>+'April 2025'!$E23+'April 2025'!$E49</f>
        <v>14101</v>
      </c>
      <c r="G32" s="43">
        <f>+'May 2025'!$E23+'May 2025'!$E49</f>
        <v>20594</v>
      </c>
      <c r="H32" s="43"/>
      <c r="I32" s="43"/>
      <c r="J32" s="43"/>
      <c r="K32" s="43"/>
      <c r="L32" s="43"/>
      <c r="M32" s="43"/>
      <c r="N32" s="43"/>
      <c r="O32" s="3">
        <f t="shared" si="2"/>
        <v>77593</v>
      </c>
      <c r="P32" s="43">
        <f>+(O32/O33)*100</f>
        <v>9.7212605533114047E-2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16205597</v>
      </c>
      <c r="E33" s="7">
        <f t="shared" si="4"/>
        <v>13874785</v>
      </c>
      <c r="F33" s="7">
        <f t="shared" si="4"/>
        <v>16303173</v>
      </c>
      <c r="G33" s="7">
        <f t="shared" si="4"/>
        <v>16394068</v>
      </c>
      <c r="H33" s="7">
        <f t="shared" si="4"/>
        <v>0</v>
      </c>
      <c r="I33" s="7">
        <f t="shared" si="4"/>
        <v>0</v>
      </c>
      <c r="J33" s="7">
        <f t="shared" si="4"/>
        <v>0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79817838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D40" si="6">+(C26/C8)*100</f>
        <v>61.848069405227577</v>
      </c>
      <c r="D40" s="54">
        <f t="shared" si="6"/>
        <v>57.40079800824369</v>
      </c>
      <c r="E40" s="54">
        <f t="shared" ref="E40:F40" si="7">+(E26/E8)*100</f>
        <v>56.185526478428315</v>
      </c>
      <c r="F40" s="54">
        <f t="shared" si="7"/>
        <v>48.069256211658924</v>
      </c>
      <c r="G40" s="54">
        <f t="shared" ref="G40" si="8">+(G26/G8)*100</f>
        <v>53.073270160889905</v>
      </c>
      <c r="H40" s="54"/>
      <c r="I40" s="54"/>
      <c r="J40" s="54"/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D41" si="9">+(C24/C8)*100</f>
        <v>17.571192616994562</v>
      </c>
      <c r="D41" s="54">
        <f t="shared" si="9"/>
        <v>22.416890905037317</v>
      </c>
      <c r="E41" s="54">
        <f t="shared" ref="E41:F41" si="10">+(E24/E8)*100</f>
        <v>17.381710779662534</v>
      </c>
      <c r="F41" s="54">
        <f t="shared" si="10"/>
        <v>27.575963280276788</v>
      </c>
      <c r="G41" s="54">
        <f t="shared" ref="G41" si="11">+(G24/G8)*100</f>
        <v>20.084966098713267</v>
      </c>
      <c r="H41" s="54"/>
      <c r="I41" s="54"/>
      <c r="J41" s="54"/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D42" si="12">100-C40-C41</f>
        <v>20.580737977777861</v>
      </c>
      <c r="D42" s="55">
        <f t="shared" si="12"/>
        <v>20.182311086718993</v>
      </c>
      <c r="E42" s="55">
        <f t="shared" ref="E42:F42" si="13">100-E40-E41</f>
        <v>26.432762741909151</v>
      </c>
      <c r="F42" s="55">
        <f t="shared" si="13"/>
        <v>24.354780508064287</v>
      </c>
      <c r="G42" s="55">
        <f t="shared" ref="G42" si="14">100-G40-G41</f>
        <v>26.841763740396829</v>
      </c>
      <c r="H42" s="55"/>
      <c r="I42" s="55"/>
      <c r="J42" s="55"/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5">SUM(C40:C42)</f>
        <v>100</v>
      </c>
      <c r="D43" s="56">
        <f t="shared" si="15"/>
        <v>100</v>
      </c>
      <c r="E43" s="56">
        <f t="shared" si="15"/>
        <v>100</v>
      </c>
      <c r="F43" s="56">
        <f t="shared" si="15"/>
        <v>100</v>
      </c>
      <c r="G43" s="56">
        <f t="shared" si="15"/>
        <v>100</v>
      </c>
      <c r="H43" s="56">
        <f t="shared" si="15"/>
        <v>0</v>
      </c>
      <c r="I43" s="56">
        <f t="shared" si="15"/>
        <v>0</v>
      </c>
      <c r="J43" s="56">
        <f t="shared" si="15"/>
        <v>0</v>
      </c>
      <c r="K43" s="56">
        <f t="shared" si="15"/>
        <v>0</v>
      </c>
      <c r="L43" s="56">
        <f t="shared" si="15"/>
        <v>0</v>
      </c>
      <c r="M43" s="56">
        <f t="shared" si="15"/>
        <v>0</v>
      </c>
      <c r="N43" s="56">
        <f t="shared" si="15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>
        <f>+('February 2025'!$E$24/'2025'!D8)*100</f>
        <v>84.859848112969857</v>
      </c>
      <c r="E50" s="43">
        <f>+('March 2025'!$E$24/'2025'!E8)*100</f>
        <v>81.939395817664916</v>
      </c>
      <c r="F50" s="43">
        <f>+('April 2025'!$E$24/'2025'!F8)*100</f>
        <v>80.756721406317652</v>
      </c>
      <c r="G50" s="43">
        <f>+('May 2025'!$E$24/'2025'!G8)*100</f>
        <v>85.053087494818243</v>
      </c>
      <c r="H50" s="43"/>
      <c r="I50" s="43"/>
      <c r="J50" s="43"/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>
        <f>+('February 2025'!$E$50/'2025'!D8)*100</f>
        <v>15.140151887030143</v>
      </c>
      <c r="E51" s="43">
        <f>+('March 2025'!$E$50/'2025'!E8)*100</f>
        <v>18.060604182335076</v>
      </c>
      <c r="F51" s="43">
        <f>+('April 2025'!$E$50/'2025'!F8)*100</f>
        <v>19.243278593682348</v>
      </c>
      <c r="G51" s="43">
        <f>+('May 2025'!$E$50/'2025'!G8)*100</f>
        <v>14.946912505181754</v>
      </c>
      <c r="H51" s="43"/>
      <c r="I51" s="43"/>
      <c r="J51" s="43"/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>
        <f>+('February 2025'!$E$73/'2025'!D8)*100</f>
        <v>0</v>
      </c>
      <c r="E52" s="57">
        <f>+('March 2025'!$E$73/'2025'!E8)*100</f>
        <v>0</v>
      </c>
      <c r="F52" s="57">
        <f>+('April 2025'!$E$73/'2025'!F8)*100</f>
        <v>0</v>
      </c>
      <c r="G52" s="57">
        <f>+('May 2025'!$E$73/'2025'!G8)*100</f>
        <v>0</v>
      </c>
      <c r="H52" s="57"/>
      <c r="I52" s="57"/>
      <c r="J52" s="57"/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6">SUM(C50:C52)</f>
        <v>100</v>
      </c>
      <c r="D53" s="19">
        <f t="shared" si="16"/>
        <v>100</v>
      </c>
      <c r="E53" s="19">
        <f t="shared" si="16"/>
        <v>100</v>
      </c>
      <c r="F53" s="19">
        <f t="shared" si="16"/>
        <v>100</v>
      </c>
      <c r="G53" s="19">
        <f t="shared" si="16"/>
        <v>100</v>
      </c>
      <c r="H53" s="19">
        <f t="shared" si="16"/>
        <v>0</v>
      </c>
      <c r="I53" s="19">
        <f t="shared" si="16"/>
        <v>0</v>
      </c>
      <c r="J53" s="19">
        <f t="shared" si="16"/>
        <v>0</v>
      </c>
      <c r="K53" s="19">
        <f t="shared" si="16"/>
        <v>0</v>
      </c>
      <c r="L53" s="19">
        <f t="shared" si="16"/>
        <v>0</v>
      </c>
      <c r="M53" s="19">
        <f t="shared" si="16"/>
        <v>0</v>
      </c>
      <c r="N53" s="19">
        <f t="shared" si="16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Chart 2025</vt:lpstr>
      <vt:lpstr>January 2025</vt:lpstr>
      <vt:lpstr>February 2025</vt:lpstr>
      <vt:lpstr>March 2025</vt:lpstr>
      <vt:lpstr>April 2025</vt:lpstr>
      <vt:lpstr>May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2025-06-25T13:06:38Z</dcterms:modified>
</cp:coreProperties>
</file>