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F91ADF7-5116-4F60-BCC6-6B75C193E3A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Chart 2025" sheetId="1" r:id="rId1"/>
    <sheet name="January 2025" sheetId="37" r:id="rId2"/>
    <sheet name="February 2025" sheetId="38" r:id="rId3"/>
    <sheet name="March 2025" sheetId="39" r:id="rId4"/>
    <sheet name="2025" sheetId="2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7" l="1"/>
  <c r="E51" i="27"/>
  <c r="E50" i="27"/>
  <c r="E40" i="27"/>
  <c r="E41" i="27"/>
  <c r="E42" i="27" s="1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4" i="39"/>
  <c r="E73" i="39"/>
  <c r="E50" i="39"/>
  <c r="E51" i="39" s="1"/>
  <c r="E81" i="39" s="1"/>
  <c r="E24" i="39"/>
  <c r="E25" i="39" s="1"/>
  <c r="E80" i="39" s="1"/>
  <c r="D52" i="27" l="1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O15" i="27" s="1"/>
  <c r="D7" i="27"/>
  <c r="D6" i="27"/>
  <c r="E73" i="38"/>
  <c r="E74" i="38" s="1"/>
  <c r="E50" i="38"/>
  <c r="E51" i="38" s="1"/>
  <c r="E81" i="38" s="1"/>
  <c r="E24" i="38"/>
  <c r="E25" i="38" s="1"/>
  <c r="E80" i="38" s="1"/>
  <c r="C16" i="27"/>
  <c r="O16" i="27" s="1"/>
  <c r="C17" i="27"/>
  <c r="C18" i="27"/>
  <c r="O18" i="27" s="1"/>
  <c r="C19" i="27"/>
  <c r="C20" i="27"/>
  <c r="C21" i="27"/>
  <c r="C22" i="27"/>
  <c r="C23" i="27"/>
  <c r="C24" i="27"/>
  <c r="O24" i="27" s="1"/>
  <c r="C25" i="27"/>
  <c r="C26" i="27"/>
  <c r="C27" i="27"/>
  <c r="C28" i="27"/>
  <c r="O28" i="27" s="1"/>
  <c r="C29" i="27"/>
  <c r="C30" i="27"/>
  <c r="O30" i="27" s="1"/>
  <c r="C31" i="27"/>
  <c r="C32" i="27"/>
  <c r="C15" i="27"/>
  <c r="F8" i="27"/>
  <c r="N33" i="27"/>
  <c r="N8" i="27"/>
  <c r="M33" i="27"/>
  <c r="M8" i="27"/>
  <c r="L8" i="27"/>
  <c r="K8" i="27"/>
  <c r="J8" i="27"/>
  <c r="J33" i="27"/>
  <c r="I8" i="27"/>
  <c r="H8" i="27"/>
  <c r="G33" i="27"/>
  <c r="G8" i="27"/>
  <c r="F33" i="27"/>
  <c r="E33" i="27"/>
  <c r="E8" i="27"/>
  <c r="D33" i="27"/>
  <c r="E73" i="37"/>
  <c r="E50" i="37"/>
  <c r="C7" i="27" s="1"/>
  <c r="E24" i="37"/>
  <c r="C6" i="27"/>
  <c r="E25" i="37"/>
  <c r="E80" i="37" s="1"/>
  <c r="E74" i="37"/>
  <c r="C33" i="27"/>
  <c r="O20" i="27"/>
  <c r="O32" i="27"/>
  <c r="O22" i="27"/>
  <c r="O26" i="27"/>
  <c r="D8" i="27" l="1"/>
  <c r="K43" i="27"/>
  <c r="E51" i="37"/>
  <c r="E81" i="37" s="1"/>
  <c r="C8" i="27"/>
  <c r="C51" i="27"/>
  <c r="C52" i="27"/>
  <c r="C50" i="27"/>
  <c r="C40" i="27"/>
  <c r="C41" i="27"/>
  <c r="F53" i="27"/>
  <c r="E43" i="27"/>
  <c r="I43" i="27"/>
  <c r="L43" i="27"/>
  <c r="M53" i="27"/>
  <c r="N53" i="27"/>
  <c r="E53" i="27"/>
  <c r="H33" i="27"/>
  <c r="K33" i="27"/>
  <c r="K53" i="27"/>
  <c r="L53" i="27"/>
  <c r="M43" i="27"/>
  <c r="G53" i="27"/>
  <c r="I33" i="27"/>
  <c r="I53" i="27"/>
  <c r="J53" i="27"/>
  <c r="L33" i="27"/>
  <c r="D43" i="27"/>
  <c r="D53" i="27"/>
  <c r="O25" i="27"/>
  <c r="O23" i="27"/>
  <c r="O31" i="27"/>
  <c r="O17" i="27"/>
  <c r="H43" i="27"/>
  <c r="O29" i="27"/>
  <c r="O27" i="27"/>
  <c r="O21" i="27"/>
  <c r="O19" i="27"/>
  <c r="G43" i="27"/>
  <c r="C42" i="27" l="1"/>
  <c r="C43" i="27" s="1"/>
  <c r="C53" i="27"/>
  <c r="F43" i="27"/>
  <c r="J43" i="27"/>
  <c r="H53" i="27"/>
  <c r="N43" i="27"/>
  <c r="O33" i="27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<sst xmlns="http://schemas.openxmlformats.org/spreadsheetml/2006/main" count="483" uniqueCount="88">
  <si>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</si>
  <si>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</si>
  <si>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</si>
  <si>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</si>
  <si>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</si>
  <si>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</si>
  <si>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</si>
  <si>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</si>
  <si>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</si>
  <si>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</si>
  <si>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</si>
  <si>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</si>
  <si>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</si>
  <si>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</si>
  <si>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</si>
  <si>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</si>
  <si>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</si>
  <si>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</si>
  <si>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</si>
  <si>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</si>
  <si>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</si>
  <si>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</si>
  <si>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</si>
  <si>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</si>
  <si>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</si>
  <si>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</si>
  <si>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</si>
  <si>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</si>
  <si>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</si>
  <si>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</si>
  <si>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</si>
  <si>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</si>
  <si>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</si>
  <si>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</si>
  <si>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</si>
  <si>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</si>
  <si>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</si>
  <si>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</si>
  <si>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</si>
  <si>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</si>
  <si>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</si>
  <si>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</si>
  <si>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</si>
  <si>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</si>
  <si>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</si>
  <si>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</si>
  <si>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</si>
  <si>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</si>
  <si>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</si>
  <si>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</si>
  <si>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</si>
  <si>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</si>
  <si>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</si>
  <si>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</si>
  <si>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</si>
  <si>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</si>
  <si>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</si>
  <si>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</si>
  <si>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</si>
  <si>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</si>
  <si>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</si>
  <si>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</si>
  <si>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</si>
  <si>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</si>
  <si>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</si>
  <si>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</si>
  <si>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</si>
  <si>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</si>
  <si>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</si>
  <si>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</si>
  <si>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</si>
  <si>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</si>
  <si>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</si>
  <si>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</si>
  <si>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</si>
  <si>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2025</t>
  </si>
  <si>
    <t>Sold foreign cash in January 2025</t>
  </si>
  <si>
    <t>Redeemed cheques denominated in foreign currency in January 2025</t>
  </si>
  <si>
    <t>Total turnover of authorised exchange offices in January 2025</t>
  </si>
  <si>
    <t>Turnover of authorised exchange offices in 2025</t>
  </si>
  <si>
    <t>Purchased foreign cash in February 2025</t>
  </si>
  <si>
    <t>Sold foreign cash in February 2025</t>
  </si>
  <si>
    <t>Redeemed cheques denominated in foreign currency in February 2025</t>
  </si>
  <si>
    <t>Total turnover of authorised exchange offices in February 2025</t>
  </si>
  <si>
    <t>Purchased foreign cash in March 2025</t>
  </si>
  <si>
    <t>Sold foreign cash in March 2025</t>
  </si>
  <si>
    <t>Redeemed cheques denominated in foreign currency in March 2025</t>
  </si>
  <si>
    <t>Total turnover of authorised exchange offices in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</si>
</sst>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3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2025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2025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'2025'!$B$42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2025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2025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3.9688504357678301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247097398236E-2"/>
                  <c:y val="6.557592354998538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4.6991957492533931E-2"/>
                  <c:y val="0.116192582201181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6.7747392982583171E-2"/>
                  <c:y val="0.161889712449650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7.7553896138529699E-2"/>
                  <c:y val="4.478800012143038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456E-2"/>
                  <c:y val="-0.1101530182640887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4.2132903713323754E-2"/>
                  <c:y val="-6.2721989924473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1.4768064165231183</c:v>
                </c:pt>
                <c:pt idx="1">
                  <c:v>1.8220927888498526</c:v>
                </c:pt>
                <c:pt idx="2">
                  <c:v>0.38217257731263465</c:v>
                </c:pt>
                <c:pt idx="3">
                  <c:v>6.8314075052996462E-3</c:v>
                </c:pt>
                <c:pt idx="4">
                  <c:v>4.7861851156087853</c:v>
                </c:pt>
                <c:pt idx="5">
                  <c:v>8.3721350134846551E-2</c:v>
                </c:pt>
                <c:pt idx="6">
                  <c:v>8.8920774921421308E-3</c:v>
                </c:pt>
                <c:pt idx="7">
                  <c:v>2.2092249807446201E-3</c:v>
                </c:pt>
                <c:pt idx="8">
                  <c:v>1.1655200378721857E-2</c:v>
                </c:pt>
                <c:pt idx="9">
                  <c:v>19.181919532980451</c:v>
                </c:pt>
                <c:pt idx="10">
                  <c:v>4.1620631419419407</c:v>
                </c:pt>
                <c:pt idx="11">
                  <c:v>58.651224219421493</c:v>
                </c:pt>
                <c:pt idx="12">
                  <c:v>0.16387525820184323</c:v>
                </c:pt>
                <c:pt idx="13">
                  <c:v>7.052117781954248E-3</c:v>
                </c:pt>
                <c:pt idx="14">
                  <c:v>3.9048741254275703E-4</c:v>
                </c:pt>
                <c:pt idx="15">
                  <c:v>8.9716520357329088</c:v>
                </c:pt>
                <c:pt idx="16">
                  <c:v>0.19021830304908913</c:v>
                </c:pt>
                <c:pt idx="17">
                  <c:v>9.1038744691626039E-2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B7-4F8A-BC22-E5A388D18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B7-4F8A-BC22-E5A388D18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B7-4F8A-BC22-E5A388D1874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7-4F8A-BC22-E5A388D1874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7-4F8A-BC22-E5A388D1874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7-4F8A-BC22-E5A388D187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7-4F8A-BC22-E5A388D187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E-47F3-8AEE-906F08CC9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E-47F3-8AEE-906F08CC9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E-47F3-8AEE-906F08CC9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E-47F3-8AEE-906F08CC931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E-47F3-8AEE-906F08CC931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E-47F3-8AEE-906F08CC931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E-47F3-8AEE-906F08CC931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E-47F3-8AEE-906F08CC93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4E-47F3-8AEE-906F08CC9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D-4785-BE1A-5F251BB634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BD-4785-BE1A-5F251BB634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D-4785-BE1A-5F251BB634F9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D-4785-BE1A-5F251BB634F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D-4785-BE1A-5F251BB634F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D-4785-BE1A-5F251BB634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BD-4785-BE1A-5F251BB634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C-4AA3-97FF-5C24395A6C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C-4AA3-97FF-5C24395A6C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C-4AA3-97FF-5C24395A6C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C-4AA3-97FF-5C24395A6C5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C-4AA3-97FF-5C24395A6C5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C-4AA3-97FF-5C24395A6C51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C-4AA3-97FF-5C24395A6C5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C-4AA3-97FF-5C24395A6C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C-4AA3-97FF-5C24395A6C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A84683A-5DF6-4DF5-A9A5-F80A4BC71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11F8179-6C10-4F31-924E-1CA850EA3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3A49433-CD6F-4866-9BD5-9F93DE406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B82E391-18DB-4CD5-8779-A94E3703F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416845</v>
      </c>
      <c r="E6" s="36">
        <v>240334</v>
      </c>
    </row>
    <row r="7" spans="2:5" ht="12.95" customHeight="1" x14ac:dyDescent="0.2">
      <c r="B7" s="27" t="s">
        <v>1</v>
      </c>
      <c r="C7" s="27" t="s">
        <v>15</v>
      </c>
      <c r="D7" s="36">
        <v>469090</v>
      </c>
      <c r="E7" s="36">
        <v>304885</v>
      </c>
    </row>
    <row r="8" spans="2:5" ht="12.95" customHeight="1" x14ac:dyDescent="0.2">
      <c r="B8" s="27" t="s">
        <v>2</v>
      </c>
      <c r="C8" s="27" t="s">
        <v>16</v>
      </c>
      <c r="D8" s="36">
        <v>263050</v>
      </c>
      <c r="E8" s="36">
        <v>9787</v>
      </c>
    </row>
    <row r="9" spans="2:5" ht="12.95" customHeight="1" x14ac:dyDescent="0.2">
      <c r="B9" s="27" t="s">
        <v>3</v>
      </c>
      <c r="C9" s="27" t="s">
        <v>17</v>
      </c>
      <c r="D9" s="36">
        <v>1100</v>
      </c>
      <c r="E9" s="36">
        <v>103</v>
      </c>
    </row>
    <row r="10" spans="2:5" ht="12.95" customHeight="1" x14ac:dyDescent="0.2">
      <c r="B10" s="27" t="s">
        <v>4</v>
      </c>
      <c r="C10" s="27" t="s">
        <v>18</v>
      </c>
      <c r="D10" s="36">
        <v>160398922</v>
      </c>
      <c r="E10" s="36">
        <v>371273</v>
      </c>
    </row>
    <row r="11" spans="2:5" ht="12.95" customHeight="1" x14ac:dyDescent="0.2">
      <c r="B11" s="27" t="s">
        <v>5</v>
      </c>
      <c r="C11" s="27" t="s">
        <v>19</v>
      </c>
      <c r="D11" s="36">
        <v>1669100</v>
      </c>
      <c r="E11" s="36">
        <v>9712</v>
      </c>
    </row>
    <row r="12" spans="2:5" ht="12.95" customHeight="1" x14ac:dyDescent="0.2">
      <c r="B12" s="27" t="s">
        <v>6</v>
      </c>
      <c r="C12" s="27" t="s">
        <v>20</v>
      </c>
      <c r="D12" s="36">
        <v>17600</v>
      </c>
      <c r="E12" s="36">
        <v>1040</v>
      </c>
    </row>
    <row r="13" spans="2:5" ht="12.95" customHeight="1" x14ac:dyDescent="0.2">
      <c r="B13" s="27" t="s">
        <v>28</v>
      </c>
      <c r="C13" s="27" t="s">
        <v>29</v>
      </c>
      <c r="D13" s="36">
        <v>82350</v>
      </c>
      <c r="E13" s="36">
        <v>546</v>
      </c>
    </row>
    <row r="14" spans="2:5" ht="12.95" customHeight="1" x14ac:dyDescent="0.2">
      <c r="B14" s="27" t="s">
        <v>7</v>
      </c>
      <c r="C14" s="27" t="s">
        <v>21</v>
      </c>
      <c r="D14" s="36">
        <v>17130</v>
      </c>
      <c r="E14" s="36">
        <v>1053</v>
      </c>
    </row>
    <row r="15" spans="2:5" ht="12.95" customHeight="1" x14ac:dyDescent="0.2">
      <c r="B15" s="27" t="s">
        <v>8</v>
      </c>
      <c r="C15" s="27" t="s">
        <v>22</v>
      </c>
      <c r="D15" s="36">
        <v>2478000</v>
      </c>
      <c r="E15" s="36">
        <v>2562628</v>
      </c>
    </row>
    <row r="16" spans="2:5" ht="12.95" customHeight="1" x14ac:dyDescent="0.2">
      <c r="B16" s="27" t="s">
        <v>9</v>
      </c>
      <c r="C16" s="27" t="s">
        <v>23</v>
      </c>
      <c r="D16" s="36">
        <v>334565</v>
      </c>
      <c r="E16" s="36">
        <v>385271</v>
      </c>
    </row>
    <row r="17" spans="2:17" ht="12.95" customHeight="1" x14ac:dyDescent="0.2">
      <c r="B17" s="27" t="s">
        <v>10</v>
      </c>
      <c r="C17" s="27" t="s">
        <v>24</v>
      </c>
      <c r="D17" s="36">
        <v>10110409</v>
      </c>
      <c r="E17" s="36">
        <v>9552161</v>
      </c>
    </row>
    <row r="18" spans="2:17" ht="12.95" customHeight="1" x14ac:dyDescent="0.2">
      <c r="B18" s="27" t="s">
        <v>11</v>
      </c>
      <c r="C18" s="27" t="s">
        <v>25</v>
      </c>
      <c r="D18" s="36">
        <v>2122652</v>
      </c>
      <c r="E18" s="36">
        <v>15119</v>
      </c>
    </row>
    <row r="19" spans="2:17" ht="12.95" customHeight="1" x14ac:dyDescent="0.2">
      <c r="B19" s="27" t="s">
        <v>30</v>
      </c>
      <c r="C19" s="27" t="s">
        <v>31</v>
      </c>
      <c r="D19" s="36">
        <v>2600</v>
      </c>
      <c r="E19" s="36">
        <v>403</v>
      </c>
    </row>
    <row r="20" spans="2:17" ht="12.95" customHeight="1" x14ac:dyDescent="0.2">
      <c r="B20" s="27" t="s">
        <v>32</v>
      </c>
      <c r="C20" s="27" t="s">
        <v>33</v>
      </c>
      <c r="D20" s="36">
        <v>0</v>
      </c>
      <c r="E20" s="36">
        <v>0</v>
      </c>
    </row>
    <row r="21" spans="2:17" ht="12.95" customHeight="1" x14ac:dyDescent="0.2">
      <c r="B21" s="27" t="s">
        <v>12</v>
      </c>
      <c r="C21" s="27" t="s">
        <v>26</v>
      </c>
      <c r="D21" s="36">
        <v>1587555</v>
      </c>
      <c r="E21" s="36">
        <v>794824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64130</v>
      </c>
      <c r="E22" s="36">
        <v>13361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7458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22610</v>
      </c>
      <c r="E32" s="36">
        <v>13683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32555</v>
      </c>
      <c r="E33" s="36">
        <v>22246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115750</v>
      </c>
      <c r="E34" s="36">
        <v>4942</v>
      </c>
    </row>
    <row r="35" spans="2:17" ht="12.95" customHeight="1" x14ac:dyDescent="0.2">
      <c r="B35" s="27" t="s">
        <v>3</v>
      </c>
      <c r="C35" s="27" t="s">
        <v>17</v>
      </c>
      <c r="D35" s="36">
        <v>1300</v>
      </c>
      <c r="E35" s="36">
        <v>180</v>
      </c>
    </row>
    <row r="36" spans="2:17" ht="12.95" customHeight="1" x14ac:dyDescent="0.2">
      <c r="B36" s="27" t="s">
        <v>4</v>
      </c>
      <c r="C36" s="27" t="s">
        <v>18</v>
      </c>
      <c r="D36" s="36">
        <v>146606272</v>
      </c>
      <c r="E36" s="36">
        <v>348218</v>
      </c>
    </row>
    <row r="37" spans="2:17" ht="12.95" customHeight="1" x14ac:dyDescent="0.2">
      <c r="B37" s="27" t="s">
        <v>5</v>
      </c>
      <c r="C37" s="27" t="s">
        <v>19</v>
      </c>
      <c r="D37" s="36">
        <v>1067100</v>
      </c>
      <c r="E37" s="36">
        <v>6918</v>
      </c>
    </row>
    <row r="38" spans="2:17" ht="12.95" customHeight="1" x14ac:dyDescent="0.2">
      <c r="B38" s="27" t="s">
        <v>6</v>
      </c>
      <c r="C38" s="27" t="s">
        <v>20</v>
      </c>
      <c r="D38" s="36">
        <v>150</v>
      </c>
      <c r="E38" s="36">
        <v>13</v>
      </c>
    </row>
    <row r="39" spans="2:17" ht="12.95" customHeight="1" x14ac:dyDescent="0.2">
      <c r="B39" s="27" t="s">
        <v>28</v>
      </c>
      <c r="C39" s="27" t="s">
        <v>29</v>
      </c>
      <c r="D39" s="36">
        <v>20260</v>
      </c>
      <c r="E39" s="36">
        <v>266</v>
      </c>
    </row>
    <row r="40" spans="2:17" ht="12.95" customHeight="1" x14ac:dyDescent="0.2">
      <c r="B40" s="27" t="s">
        <v>7</v>
      </c>
      <c r="C40" s="27" t="s">
        <v>21</v>
      </c>
      <c r="D40" s="36">
        <v>6610</v>
      </c>
      <c r="E40" s="36">
        <v>589</v>
      </c>
    </row>
    <row r="41" spans="2:17" ht="12.95" customHeight="1" x14ac:dyDescent="0.2">
      <c r="B41" s="27" t="s">
        <v>8</v>
      </c>
      <c r="C41" s="27" t="s">
        <v>22</v>
      </c>
      <c r="D41" s="36">
        <v>400350</v>
      </c>
      <c r="E41" s="36">
        <v>431541</v>
      </c>
    </row>
    <row r="42" spans="2:17" ht="12.95" customHeight="1" x14ac:dyDescent="0.2">
      <c r="B42" s="27" t="s">
        <v>9</v>
      </c>
      <c r="C42" s="27" t="s">
        <v>23</v>
      </c>
      <c r="D42" s="36">
        <v>202560</v>
      </c>
      <c r="E42" s="36">
        <v>246929</v>
      </c>
    </row>
    <row r="43" spans="2:17" ht="12.95" customHeight="1" x14ac:dyDescent="0.2">
      <c r="B43" s="27" t="s">
        <v>10</v>
      </c>
      <c r="C43" s="27" t="s">
        <v>24</v>
      </c>
      <c r="D43" s="36">
        <v>1007520</v>
      </c>
      <c r="E43" s="36">
        <v>986883</v>
      </c>
    </row>
    <row r="44" spans="2:17" ht="12.95" customHeight="1" x14ac:dyDescent="0.2">
      <c r="B44" s="27" t="s">
        <v>11</v>
      </c>
      <c r="C44" s="27" t="s">
        <v>25</v>
      </c>
      <c r="D44" s="36">
        <v>1371032</v>
      </c>
      <c r="E44" s="36">
        <v>12397</v>
      </c>
    </row>
    <row r="45" spans="2:17" ht="12.95" customHeight="1" x14ac:dyDescent="0.2">
      <c r="B45" s="27" t="s">
        <v>30</v>
      </c>
      <c r="C45" s="27" t="s">
        <v>31</v>
      </c>
      <c r="D45" s="36">
        <v>2005</v>
      </c>
      <c r="E45" s="36">
        <v>407</v>
      </c>
    </row>
    <row r="46" spans="2:17" ht="12.95" customHeight="1" x14ac:dyDescent="0.2">
      <c r="B46" s="20" t="s">
        <v>32</v>
      </c>
      <c r="C46" s="20" t="s">
        <v>33</v>
      </c>
      <c r="D46" s="36">
        <v>100</v>
      </c>
      <c r="E46" s="36">
        <v>53</v>
      </c>
    </row>
    <row r="47" spans="2:17" ht="12.95" customHeight="1" x14ac:dyDescent="0.2">
      <c r="B47" s="27" t="s">
        <v>12</v>
      </c>
      <c r="C47" s="27" t="s">
        <v>26</v>
      </c>
      <c r="D47" s="36">
        <v>1291835</v>
      </c>
      <c r="E47" s="36">
        <v>673448</v>
      </c>
    </row>
    <row r="48" spans="2:17" ht="12.95" customHeight="1" x14ac:dyDescent="0.2">
      <c r="B48" s="27" t="s">
        <v>13</v>
      </c>
      <c r="C48" s="27" t="s">
        <v>27</v>
      </c>
      <c r="D48" s="36">
        <v>54580</v>
      </c>
      <c r="E48" s="36">
        <v>13676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7868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2.770257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14.269958000000001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6F0D-3B10-45EE-AF5D-4A1594772D3A}">
  <sheetPr>
    <pageSetUpPr fitToPage="1"/>
  </sheetPr>
  <dimension ref="B2:Q81"/>
  <sheetViews>
    <sheetView showGridLines="0" topLeftCell="A32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301720</v>
      </c>
      <c r="E6" s="60">
        <v>174530</v>
      </c>
    </row>
    <row r="7" spans="2:5" ht="12.95" customHeight="1" x14ac:dyDescent="0.2">
      <c r="B7" s="27" t="s">
        <v>1</v>
      </c>
      <c r="C7" s="27" t="s">
        <v>15</v>
      </c>
      <c r="D7" s="60">
        <v>354290</v>
      </c>
      <c r="E7" s="60">
        <v>229825</v>
      </c>
    </row>
    <row r="8" spans="2:5" ht="12.95" customHeight="1" x14ac:dyDescent="0.2">
      <c r="B8" s="27" t="s">
        <v>2</v>
      </c>
      <c r="C8" s="27" t="s">
        <v>16</v>
      </c>
      <c r="D8" s="60">
        <v>1420800</v>
      </c>
      <c r="E8" s="60">
        <v>55265</v>
      </c>
    </row>
    <row r="9" spans="2:5" ht="12.95" customHeight="1" x14ac:dyDescent="0.2">
      <c r="B9" s="27" t="s">
        <v>3</v>
      </c>
      <c r="C9" s="27" t="s">
        <v>17</v>
      </c>
      <c r="D9" s="60">
        <v>6250</v>
      </c>
      <c r="E9" s="60">
        <v>585</v>
      </c>
    </row>
    <row r="10" spans="2:5" ht="12.95" customHeight="1" x14ac:dyDescent="0.2">
      <c r="B10" s="27" t="s">
        <v>4</v>
      </c>
      <c r="C10" s="27" t="s">
        <v>18</v>
      </c>
      <c r="D10" s="60">
        <v>144063800</v>
      </c>
      <c r="E10" s="60">
        <v>340700</v>
      </c>
    </row>
    <row r="11" spans="2:5" ht="12.95" customHeight="1" x14ac:dyDescent="0.2">
      <c r="B11" s="27" t="s">
        <v>5</v>
      </c>
      <c r="C11" s="27" t="s">
        <v>19</v>
      </c>
      <c r="D11" s="60">
        <v>811000</v>
      </c>
      <c r="E11" s="60">
        <v>4615</v>
      </c>
    </row>
    <row r="12" spans="2:5" ht="12.95" customHeight="1" x14ac:dyDescent="0.2">
      <c r="B12" s="27" t="s">
        <v>6</v>
      </c>
      <c r="C12" s="27" t="s">
        <v>20</v>
      </c>
      <c r="D12" s="60">
        <v>18350</v>
      </c>
      <c r="E12" s="60">
        <v>1082</v>
      </c>
    </row>
    <row r="13" spans="2:5" ht="12.95" customHeight="1" x14ac:dyDescent="0.2">
      <c r="B13" s="27" t="s">
        <v>28</v>
      </c>
      <c r="C13" s="27" t="s">
        <v>29</v>
      </c>
      <c r="D13" s="60">
        <v>17520</v>
      </c>
      <c r="E13" s="60">
        <v>117</v>
      </c>
    </row>
    <row r="14" spans="2:5" ht="12.95" customHeight="1" x14ac:dyDescent="0.2">
      <c r="B14" s="27" t="s">
        <v>7</v>
      </c>
      <c r="C14" s="27" t="s">
        <v>21</v>
      </c>
      <c r="D14" s="60">
        <v>19440</v>
      </c>
      <c r="E14" s="60">
        <v>1172</v>
      </c>
    </row>
    <row r="15" spans="2:5" ht="12.95" customHeight="1" x14ac:dyDescent="0.2">
      <c r="B15" s="27" t="s">
        <v>8</v>
      </c>
      <c r="C15" s="27" t="s">
        <v>22</v>
      </c>
      <c r="D15" s="60">
        <v>3240960</v>
      </c>
      <c r="E15" s="60">
        <v>3361794</v>
      </c>
    </row>
    <row r="16" spans="2:5" ht="12.95" customHeight="1" x14ac:dyDescent="0.2">
      <c r="B16" s="27" t="s">
        <v>9</v>
      </c>
      <c r="C16" s="27" t="s">
        <v>23</v>
      </c>
      <c r="D16" s="60">
        <v>376025</v>
      </c>
      <c r="E16" s="60">
        <v>439969</v>
      </c>
    </row>
    <row r="17" spans="2:17" ht="12.95" customHeight="1" x14ac:dyDescent="0.2">
      <c r="B17" s="27" t="s">
        <v>10</v>
      </c>
      <c r="C17" s="27" t="s">
        <v>24</v>
      </c>
      <c r="D17" s="60">
        <v>8937709</v>
      </c>
      <c r="E17" s="60">
        <v>8401244</v>
      </c>
    </row>
    <row r="18" spans="2:17" ht="12.95" customHeight="1" x14ac:dyDescent="0.2">
      <c r="B18" s="27" t="s">
        <v>11</v>
      </c>
      <c r="C18" s="27" t="s">
        <v>25</v>
      </c>
      <c r="D18" s="60">
        <v>1418960</v>
      </c>
      <c r="E18" s="60">
        <v>10156</v>
      </c>
    </row>
    <row r="19" spans="2:17" ht="12.95" customHeight="1" x14ac:dyDescent="0.2">
      <c r="B19" s="27" t="s">
        <v>30</v>
      </c>
      <c r="C19" s="27" t="s">
        <v>31</v>
      </c>
      <c r="D19" s="60">
        <v>8758</v>
      </c>
      <c r="E19" s="60">
        <v>1353</v>
      </c>
    </row>
    <row r="20" spans="2:17" ht="12.95" customHeight="1" x14ac:dyDescent="0.2">
      <c r="B20" s="27" t="s">
        <v>32</v>
      </c>
      <c r="C20" s="27" t="s">
        <v>33</v>
      </c>
      <c r="D20" s="60">
        <v>70</v>
      </c>
      <c r="E20" s="60">
        <v>30</v>
      </c>
    </row>
    <row r="21" spans="2:17" ht="12.95" customHeight="1" x14ac:dyDescent="0.2">
      <c r="B21" s="27" t="s">
        <v>12</v>
      </c>
      <c r="C21" s="27" t="s">
        <v>26</v>
      </c>
      <c r="D21" s="60">
        <v>1400703</v>
      </c>
      <c r="E21" s="60">
        <v>703207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85590</v>
      </c>
      <c r="E22" s="60">
        <v>18904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7497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39550</v>
      </c>
      <c r="E32" s="60">
        <v>24107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54480</v>
      </c>
      <c r="E33" s="60">
        <v>36903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385300</v>
      </c>
      <c r="E34" s="60">
        <v>16376</v>
      </c>
    </row>
    <row r="35" spans="2:17" ht="12.95" customHeight="1" x14ac:dyDescent="0.2">
      <c r="B35" s="27" t="s">
        <v>3</v>
      </c>
      <c r="C35" s="27" t="s">
        <v>17</v>
      </c>
      <c r="D35" s="60">
        <v>1400</v>
      </c>
      <c r="E35" s="60">
        <v>194</v>
      </c>
    </row>
    <row r="36" spans="2:17" ht="12.95" customHeight="1" x14ac:dyDescent="0.2">
      <c r="B36" s="27" t="s">
        <v>4</v>
      </c>
      <c r="C36" s="27" t="s">
        <v>18</v>
      </c>
      <c r="D36" s="60">
        <v>130232707</v>
      </c>
      <c r="E36" s="60">
        <v>316134</v>
      </c>
    </row>
    <row r="37" spans="2:17" ht="12.95" customHeight="1" x14ac:dyDescent="0.2">
      <c r="B37" s="27" t="s">
        <v>5</v>
      </c>
      <c r="C37" s="27" t="s">
        <v>19</v>
      </c>
      <c r="D37" s="60">
        <v>676000</v>
      </c>
      <c r="E37" s="60">
        <v>4455</v>
      </c>
    </row>
    <row r="38" spans="2:17" ht="12.95" customHeight="1" x14ac:dyDescent="0.2">
      <c r="B38" s="27" t="s">
        <v>6</v>
      </c>
      <c r="C38" s="27" t="s">
        <v>20</v>
      </c>
      <c r="D38" s="60">
        <v>5400</v>
      </c>
      <c r="E38" s="60">
        <v>464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10190</v>
      </c>
      <c r="E40" s="60">
        <v>932</v>
      </c>
    </row>
    <row r="41" spans="2:17" ht="12.95" customHeight="1" x14ac:dyDescent="0.2">
      <c r="B41" s="27" t="s">
        <v>8</v>
      </c>
      <c r="C41" s="27" t="s">
        <v>22</v>
      </c>
      <c r="D41" s="60">
        <v>254470</v>
      </c>
      <c r="E41" s="60">
        <v>270997</v>
      </c>
    </row>
    <row r="42" spans="2:17" ht="12.95" customHeight="1" x14ac:dyDescent="0.2">
      <c r="B42" s="27" t="s">
        <v>9</v>
      </c>
      <c r="C42" s="27" t="s">
        <v>23</v>
      </c>
      <c r="D42" s="60">
        <v>149490</v>
      </c>
      <c r="E42" s="60">
        <v>183698</v>
      </c>
    </row>
    <row r="43" spans="2:17" ht="12.95" customHeight="1" x14ac:dyDescent="0.2">
      <c r="B43" s="27" t="s">
        <v>10</v>
      </c>
      <c r="C43" s="27" t="s">
        <v>24</v>
      </c>
      <c r="D43" s="60">
        <v>927158</v>
      </c>
      <c r="E43" s="60">
        <v>900898</v>
      </c>
    </row>
    <row r="44" spans="2:17" ht="12.95" customHeight="1" x14ac:dyDescent="0.2">
      <c r="B44" s="27" t="s">
        <v>11</v>
      </c>
      <c r="C44" s="27" t="s">
        <v>25</v>
      </c>
      <c r="D44" s="60">
        <v>935780</v>
      </c>
      <c r="E44" s="60">
        <v>8515</v>
      </c>
    </row>
    <row r="45" spans="2:17" ht="12.95" customHeight="1" x14ac:dyDescent="0.2">
      <c r="B45" s="27" t="s">
        <v>30</v>
      </c>
      <c r="C45" s="27" t="s">
        <v>31</v>
      </c>
      <c r="D45" s="60">
        <v>779</v>
      </c>
      <c r="E45" s="60">
        <v>157</v>
      </c>
    </row>
    <row r="46" spans="2:17" ht="12.95" customHeight="1" x14ac:dyDescent="0.2">
      <c r="B46" s="20" t="s">
        <v>32</v>
      </c>
      <c r="C46" s="20" t="s">
        <v>33</v>
      </c>
      <c r="D46" s="60">
        <v>10</v>
      </c>
      <c r="E46" s="60">
        <v>5</v>
      </c>
    </row>
    <row r="47" spans="2:17" ht="12.95" customHeight="1" x14ac:dyDescent="0.2">
      <c r="B47" s="27" t="s">
        <v>12</v>
      </c>
      <c r="C47" s="27" t="s">
        <v>26</v>
      </c>
      <c r="D47" s="60">
        <v>1291687</v>
      </c>
      <c r="E47" s="60">
        <v>669052</v>
      </c>
    </row>
    <row r="48" spans="2:17" ht="12.95" customHeight="1" x14ac:dyDescent="0.2">
      <c r="B48" s="27" t="s">
        <v>13</v>
      </c>
      <c r="C48" s="27" t="s">
        <v>27</v>
      </c>
      <c r="D48" s="60">
        <v>44740</v>
      </c>
      <c r="E48" s="60">
        <v>11204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9460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2.4535520000000002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13.752045000000001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A701-B262-4250-8F67-C3BCCC69CE3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308445</v>
      </c>
      <c r="E6" s="60">
        <v>170880</v>
      </c>
    </row>
    <row r="7" spans="2:5" ht="12.95" customHeight="1" x14ac:dyDescent="0.2">
      <c r="B7" s="27" t="s">
        <v>1</v>
      </c>
      <c r="C7" s="27" t="s">
        <v>15</v>
      </c>
      <c r="D7" s="60">
        <v>371145</v>
      </c>
      <c r="E7" s="60">
        <v>231409</v>
      </c>
    </row>
    <row r="8" spans="2:5" ht="12.95" customHeight="1" x14ac:dyDescent="0.2">
      <c r="B8" s="27" t="s">
        <v>2</v>
      </c>
      <c r="C8" s="27" t="s">
        <v>16</v>
      </c>
      <c r="D8" s="60">
        <v>2051350</v>
      </c>
      <c r="E8" s="60">
        <v>79537</v>
      </c>
    </row>
    <row r="9" spans="2:5" ht="12.95" customHeight="1" x14ac:dyDescent="0.2">
      <c r="B9" s="27" t="s">
        <v>3</v>
      </c>
      <c r="C9" s="27" t="s">
        <v>17</v>
      </c>
      <c r="D9" s="60">
        <v>14950</v>
      </c>
      <c r="E9" s="60">
        <v>1398</v>
      </c>
    </row>
    <row r="10" spans="2:5" ht="12.95" customHeight="1" x14ac:dyDescent="0.2">
      <c r="B10" s="27" t="s">
        <v>4</v>
      </c>
      <c r="C10" s="27" t="s">
        <v>18</v>
      </c>
      <c r="D10" s="60">
        <v>195945609</v>
      </c>
      <c r="E10" s="60">
        <v>466246</v>
      </c>
    </row>
    <row r="11" spans="2:5" ht="12.95" customHeight="1" x14ac:dyDescent="0.2">
      <c r="B11" s="27" t="s">
        <v>5</v>
      </c>
      <c r="C11" s="27" t="s">
        <v>19</v>
      </c>
      <c r="D11" s="60">
        <v>1550000</v>
      </c>
      <c r="E11" s="60">
        <v>8687</v>
      </c>
    </row>
    <row r="12" spans="2:5" ht="12.95" customHeight="1" x14ac:dyDescent="0.2">
      <c r="B12" s="27" t="s">
        <v>6</v>
      </c>
      <c r="C12" s="27" t="s">
        <v>20</v>
      </c>
      <c r="D12" s="60">
        <v>16650</v>
      </c>
      <c r="E12" s="60">
        <v>995</v>
      </c>
    </row>
    <row r="13" spans="2:5" ht="12.95" customHeight="1" x14ac:dyDescent="0.2">
      <c r="B13" s="27" t="s">
        <v>28</v>
      </c>
      <c r="C13" s="27" t="s">
        <v>29</v>
      </c>
      <c r="D13" s="60">
        <v>16520</v>
      </c>
      <c r="E13" s="60">
        <v>110</v>
      </c>
    </row>
    <row r="14" spans="2:5" ht="12.95" customHeight="1" x14ac:dyDescent="0.2">
      <c r="B14" s="27" t="s">
        <v>7</v>
      </c>
      <c r="C14" s="27" t="s">
        <v>21</v>
      </c>
      <c r="D14" s="60">
        <v>18920</v>
      </c>
      <c r="E14" s="60">
        <v>1188</v>
      </c>
    </row>
    <row r="15" spans="2:5" ht="12.95" customHeight="1" x14ac:dyDescent="0.2">
      <c r="B15" s="27" t="s">
        <v>8</v>
      </c>
      <c r="C15" s="27" t="s">
        <v>22</v>
      </c>
      <c r="D15" s="60">
        <v>1995035</v>
      </c>
      <c r="E15" s="60">
        <v>2036764</v>
      </c>
    </row>
    <row r="16" spans="2:5" ht="12.95" customHeight="1" x14ac:dyDescent="0.2">
      <c r="B16" s="27" t="s">
        <v>9</v>
      </c>
      <c r="C16" s="27" t="s">
        <v>23</v>
      </c>
      <c r="D16" s="60">
        <v>473254</v>
      </c>
      <c r="E16" s="60">
        <v>549405</v>
      </c>
    </row>
    <row r="17" spans="2:17" ht="12.95" customHeight="1" x14ac:dyDescent="0.2">
      <c r="B17" s="27" t="s">
        <v>10</v>
      </c>
      <c r="C17" s="27" t="s">
        <v>24</v>
      </c>
      <c r="D17" s="60">
        <v>7766990</v>
      </c>
      <c r="E17" s="60">
        <v>7029816</v>
      </c>
    </row>
    <row r="18" spans="2:17" ht="12.95" customHeight="1" x14ac:dyDescent="0.2">
      <c r="B18" s="27" t="s">
        <v>11</v>
      </c>
      <c r="C18" s="27" t="s">
        <v>25</v>
      </c>
      <c r="D18" s="60">
        <v>2592770</v>
      </c>
      <c r="E18" s="60">
        <v>19905</v>
      </c>
    </row>
    <row r="19" spans="2:17" ht="12.95" customHeight="1" x14ac:dyDescent="0.2">
      <c r="B19" s="27" t="s">
        <v>30</v>
      </c>
      <c r="C19" s="27" t="s">
        <v>31</v>
      </c>
      <c r="D19" s="60">
        <v>4682</v>
      </c>
      <c r="E19" s="60">
        <v>723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1474899</v>
      </c>
      <c r="E21" s="60">
        <v>739518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108541</v>
      </c>
      <c r="E22" s="60">
        <v>24568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7766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125190</v>
      </c>
      <c r="E32" s="60">
        <v>72346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51255</v>
      </c>
      <c r="E33" s="60">
        <v>33313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335250</v>
      </c>
      <c r="E34" s="60">
        <v>14175</v>
      </c>
    </row>
    <row r="35" spans="2:17" ht="12.95" customHeight="1" x14ac:dyDescent="0.2">
      <c r="B35" s="27" t="s">
        <v>3</v>
      </c>
      <c r="C35" s="27" t="s">
        <v>17</v>
      </c>
      <c r="D35" s="60">
        <v>5450</v>
      </c>
      <c r="E35" s="60">
        <v>759</v>
      </c>
    </row>
    <row r="36" spans="2:17" ht="12.95" customHeight="1" x14ac:dyDescent="0.2">
      <c r="B36" s="27" t="s">
        <v>4</v>
      </c>
      <c r="C36" s="27" t="s">
        <v>18</v>
      </c>
      <c r="D36" s="60">
        <v>169131706</v>
      </c>
      <c r="E36" s="60">
        <v>412708</v>
      </c>
    </row>
    <row r="37" spans="2:17" ht="12.95" customHeight="1" x14ac:dyDescent="0.2">
      <c r="B37" s="27" t="s">
        <v>5</v>
      </c>
      <c r="C37" s="27" t="s">
        <v>19</v>
      </c>
      <c r="D37" s="60">
        <v>790000</v>
      </c>
      <c r="E37" s="60">
        <v>5063</v>
      </c>
    </row>
    <row r="38" spans="2:17" ht="12.95" customHeight="1" x14ac:dyDescent="0.2">
      <c r="B38" s="27" t="s">
        <v>6</v>
      </c>
      <c r="C38" s="27" t="s">
        <v>20</v>
      </c>
      <c r="D38" s="60">
        <v>6900</v>
      </c>
      <c r="E38" s="60">
        <v>596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6000</v>
      </c>
      <c r="E40" s="60">
        <v>558</v>
      </c>
    </row>
    <row r="41" spans="2:17" ht="12.95" customHeight="1" x14ac:dyDescent="0.2">
      <c r="B41" s="27" t="s">
        <v>8</v>
      </c>
      <c r="C41" s="27" t="s">
        <v>22</v>
      </c>
      <c r="D41" s="60">
        <v>352245</v>
      </c>
      <c r="E41" s="60">
        <v>374911</v>
      </c>
    </row>
    <row r="42" spans="2:17" ht="12.95" customHeight="1" x14ac:dyDescent="0.2">
      <c r="B42" s="27" t="s">
        <v>9</v>
      </c>
      <c r="C42" s="27" t="s">
        <v>23</v>
      </c>
      <c r="D42" s="60">
        <v>127235</v>
      </c>
      <c r="E42" s="60">
        <v>155917</v>
      </c>
    </row>
    <row r="43" spans="2:17" ht="12.95" customHeight="1" x14ac:dyDescent="0.2">
      <c r="B43" s="27" t="s">
        <v>10</v>
      </c>
      <c r="C43" s="27" t="s">
        <v>24</v>
      </c>
      <c r="D43" s="60">
        <v>810660</v>
      </c>
      <c r="E43" s="60">
        <v>765805</v>
      </c>
    </row>
    <row r="44" spans="2:17" ht="12.95" customHeight="1" x14ac:dyDescent="0.2">
      <c r="B44" s="27" t="s">
        <v>11</v>
      </c>
      <c r="C44" s="27" t="s">
        <v>25</v>
      </c>
      <c r="D44" s="60">
        <v>1235820</v>
      </c>
      <c r="E44" s="60">
        <v>11127</v>
      </c>
    </row>
    <row r="45" spans="2:17" ht="12.95" customHeight="1" x14ac:dyDescent="0.2">
      <c r="B45" s="27" t="s">
        <v>30</v>
      </c>
      <c r="C45" s="27" t="s">
        <v>31</v>
      </c>
      <c r="D45" s="60">
        <v>1381</v>
      </c>
      <c r="E45" s="60">
        <v>280</v>
      </c>
    </row>
    <row r="46" spans="2:17" ht="12.95" customHeight="1" x14ac:dyDescent="0.2">
      <c r="B46" s="20" t="s">
        <v>32</v>
      </c>
      <c r="C46" s="20" t="s">
        <v>33</v>
      </c>
      <c r="D46" s="60">
        <v>180</v>
      </c>
      <c r="E46" s="60">
        <v>96</v>
      </c>
    </row>
    <row r="47" spans="2:17" ht="12.95" customHeight="1" x14ac:dyDescent="0.2">
      <c r="B47" s="27" t="s">
        <v>12</v>
      </c>
      <c r="C47" s="27" t="s">
        <v>26</v>
      </c>
      <c r="D47" s="60">
        <v>1242490</v>
      </c>
      <c r="E47" s="60">
        <v>647447</v>
      </c>
    </row>
    <row r="48" spans="2:17" ht="12.95" customHeight="1" x14ac:dyDescent="0.2">
      <c r="B48" s="27" t="s">
        <v>13</v>
      </c>
      <c r="C48" s="27" t="s">
        <v>27</v>
      </c>
      <c r="D48" s="60">
        <v>31721</v>
      </c>
      <c r="E48" s="60">
        <v>7919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2849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2.5058699999999998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11.368914999999999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2025'!$E$24+'January 2025'!$E$71</f>
        <v>14269958</v>
      </c>
      <c r="D6" s="43">
        <f>+'February 2025'!$E$24+'February 2025'!$E$71</f>
        <v>13752045</v>
      </c>
      <c r="E6" s="43">
        <f>+'March 2025'!$E$24+'March 2025'!$E$71</f>
        <v>11368915</v>
      </c>
      <c r="F6" s="43"/>
      <c r="G6" s="43"/>
      <c r="H6" s="43"/>
      <c r="I6" s="43"/>
      <c r="J6" s="43"/>
      <c r="K6" s="43"/>
      <c r="L6" s="43"/>
      <c r="M6" s="43"/>
      <c r="N6" s="43"/>
    </row>
    <row r="7" spans="2:16" ht="12.95" customHeight="1" x14ac:dyDescent="0.2">
      <c r="B7" s="39" t="s">
        <v>47</v>
      </c>
      <c r="C7" s="43">
        <f>+'January 2025'!$E$50</f>
        <v>2770257</v>
      </c>
      <c r="D7" s="43">
        <f>+'February 2025'!$E$50</f>
        <v>2453552</v>
      </c>
      <c r="E7" s="43">
        <f>+'March 2025'!$E$50</f>
        <v>2505870</v>
      </c>
      <c r="F7" s="43"/>
      <c r="G7" s="43"/>
      <c r="H7" s="43"/>
      <c r="I7" s="43"/>
      <c r="J7" s="43"/>
      <c r="K7" s="43"/>
      <c r="L7" s="43"/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17040215</v>
      </c>
      <c r="D8" s="7">
        <f t="shared" ref="D8:N8" si="1">SUM(D6:D7)</f>
        <v>16205597</v>
      </c>
      <c r="E8" s="7">
        <f t="shared" si="1"/>
        <v>13874785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2025'!$E6+'January 2025'!$E32</f>
        <v>254017</v>
      </c>
      <c r="D15" s="43">
        <f>+'February 2025'!$E6+'February 2025'!$E32</f>
        <v>198637</v>
      </c>
      <c r="E15" s="43">
        <f>+'March 2025'!$E6+'March 2025'!$E32</f>
        <v>243226</v>
      </c>
      <c r="F15" s="43"/>
      <c r="G15" s="43"/>
      <c r="H15" s="43"/>
      <c r="I15" s="43"/>
      <c r="J15" s="43"/>
      <c r="K15" s="43"/>
      <c r="L15" s="43"/>
      <c r="M15" s="43"/>
      <c r="N15" s="43"/>
      <c r="O15" s="3">
        <f t="shared" ref="O15:O32" si="2">SUM(C15:N15)</f>
        <v>695880</v>
      </c>
      <c r="P15" s="43">
        <f>+(O15/O33)*100</f>
        <v>1.4768064165231183</v>
      </c>
    </row>
    <row r="16" spans="2:16" ht="12.95" customHeight="1" x14ac:dyDescent="0.2">
      <c r="B16" s="4" t="s">
        <v>15</v>
      </c>
      <c r="C16" s="43">
        <f>+'January 2025'!$E7+'January 2025'!$E33</f>
        <v>327131</v>
      </c>
      <c r="D16" s="43">
        <f>+'February 2025'!$E7+'February 2025'!$E33</f>
        <v>266728</v>
      </c>
      <c r="E16" s="43">
        <f>+'March 2025'!$E7+'March 2025'!$E33</f>
        <v>264722</v>
      </c>
      <c r="F16" s="43"/>
      <c r="G16" s="43"/>
      <c r="H16" s="43"/>
      <c r="I16" s="43"/>
      <c r="J16" s="43"/>
      <c r="K16" s="43"/>
      <c r="L16" s="43"/>
      <c r="M16" s="43"/>
      <c r="N16" s="43"/>
      <c r="O16" s="3">
        <f t="shared" si="2"/>
        <v>858581</v>
      </c>
      <c r="P16" s="43">
        <f>+(O16/O33)*100</f>
        <v>1.8220927888498526</v>
      </c>
    </row>
    <row r="17" spans="1:16" ht="12.95" customHeight="1" x14ac:dyDescent="0.2">
      <c r="B17" s="4" t="s">
        <v>16</v>
      </c>
      <c r="C17" s="43">
        <f>+'January 2025'!$E8+'January 2025'!$E34</f>
        <v>14729</v>
      </c>
      <c r="D17" s="43">
        <f>+'February 2025'!$E8+'February 2025'!$E34</f>
        <v>71641</v>
      </c>
      <c r="E17" s="43">
        <f>+'March 2025'!$E8+'March 2025'!$E34</f>
        <v>93712</v>
      </c>
      <c r="F17" s="43"/>
      <c r="G17" s="43"/>
      <c r="H17" s="43"/>
      <c r="I17" s="43"/>
      <c r="J17" s="43"/>
      <c r="K17" s="43"/>
      <c r="L17" s="43"/>
      <c r="M17" s="43"/>
      <c r="N17" s="43"/>
      <c r="O17" s="3">
        <f t="shared" si="2"/>
        <v>180082</v>
      </c>
      <c r="P17" s="43">
        <f>+(O17/O33)*100</f>
        <v>0.38217257731263465</v>
      </c>
    </row>
    <row r="18" spans="1:16" ht="12.95" customHeight="1" x14ac:dyDescent="0.2">
      <c r="B18" s="4" t="s">
        <v>17</v>
      </c>
      <c r="C18" s="43">
        <f>+'January 2025'!$E9+'January 2025'!$E35</f>
        <v>283</v>
      </c>
      <c r="D18" s="43">
        <f>+'February 2025'!$E9+'February 2025'!$E35</f>
        <v>779</v>
      </c>
      <c r="E18" s="43">
        <f>+'March 2025'!$E9+'March 2025'!$E35</f>
        <v>2157</v>
      </c>
      <c r="F18" s="43"/>
      <c r="G18" s="43"/>
      <c r="H18" s="43"/>
      <c r="I18" s="43"/>
      <c r="J18" s="43"/>
      <c r="K18" s="43"/>
      <c r="L18" s="43"/>
      <c r="M18" s="43"/>
      <c r="N18" s="43"/>
      <c r="O18" s="3">
        <f t="shared" si="2"/>
        <v>3219</v>
      </c>
      <c r="P18" s="43">
        <f>+(O18/O33)*100</f>
        <v>6.8314075052996462E-3</v>
      </c>
    </row>
    <row r="19" spans="1:16" ht="12.95" customHeight="1" x14ac:dyDescent="0.2">
      <c r="B19" s="4" t="s">
        <v>18</v>
      </c>
      <c r="C19" s="43">
        <f>+'January 2025'!$E10+'January 2025'!$E36</f>
        <v>719491</v>
      </c>
      <c r="D19" s="43">
        <f>+'February 2025'!$E10+'February 2025'!$E36</f>
        <v>656834</v>
      </c>
      <c r="E19" s="43">
        <f>+'March 2025'!$E10+'March 2025'!$E36</f>
        <v>878954</v>
      </c>
      <c r="F19" s="43"/>
      <c r="G19" s="43"/>
      <c r="H19" s="43"/>
      <c r="I19" s="43"/>
      <c r="J19" s="43"/>
      <c r="K19" s="43"/>
      <c r="L19" s="43"/>
      <c r="M19" s="43"/>
      <c r="N19" s="43"/>
      <c r="O19" s="3">
        <f t="shared" si="2"/>
        <v>2255279</v>
      </c>
      <c r="P19" s="43">
        <f>+(O19/O33)*100</f>
        <v>4.7861851156087853</v>
      </c>
    </row>
    <row r="20" spans="1:16" ht="12.95" customHeight="1" x14ac:dyDescent="0.2">
      <c r="B20" s="4" t="s">
        <v>19</v>
      </c>
      <c r="C20" s="43">
        <f>+'January 2025'!$E11+'January 2025'!$E37</f>
        <v>16630</v>
      </c>
      <c r="D20" s="43">
        <f>+'February 2025'!$E11+'February 2025'!$E37</f>
        <v>9070</v>
      </c>
      <c r="E20" s="43">
        <f>+'March 2025'!$E11+'March 2025'!$E37</f>
        <v>13750</v>
      </c>
      <c r="F20" s="43"/>
      <c r="G20" s="43"/>
      <c r="H20" s="43"/>
      <c r="I20" s="43"/>
      <c r="J20" s="43"/>
      <c r="K20" s="43"/>
      <c r="L20" s="43"/>
      <c r="M20" s="43"/>
      <c r="N20" s="43"/>
      <c r="O20" s="3">
        <f t="shared" si="2"/>
        <v>39450</v>
      </c>
      <c r="P20" s="43">
        <f>+(O20/O33)*100</f>
        <v>8.3721350134846551E-2</v>
      </c>
    </row>
    <row r="21" spans="1:16" ht="12.95" customHeight="1" x14ac:dyDescent="0.2">
      <c r="B21" s="4" t="s">
        <v>20</v>
      </c>
      <c r="C21" s="43">
        <f>+'January 2025'!$E12+'January 2025'!$E38</f>
        <v>1053</v>
      </c>
      <c r="D21" s="43">
        <f>+'February 2025'!$E12+'February 2025'!$E38</f>
        <v>1546</v>
      </c>
      <c r="E21" s="43">
        <f>+'March 2025'!$E12+'March 2025'!$E38</f>
        <v>1591</v>
      </c>
      <c r="F21" s="43"/>
      <c r="G21" s="43"/>
      <c r="H21" s="43"/>
      <c r="I21" s="43"/>
      <c r="J21" s="43"/>
      <c r="K21" s="43"/>
      <c r="L21" s="43"/>
      <c r="M21" s="43"/>
      <c r="N21" s="43"/>
      <c r="O21" s="3">
        <f t="shared" si="2"/>
        <v>4190</v>
      </c>
      <c r="P21" s="43">
        <f>+(O21/O33)*100</f>
        <v>8.8920774921421308E-3</v>
      </c>
    </row>
    <row r="22" spans="1:16" ht="12.95" customHeight="1" x14ac:dyDescent="0.2">
      <c r="B22" s="20" t="s">
        <v>29</v>
      </c>
      <c r="C22" s="43">
        <f>+'January 2025'!$E13+'January 2025'!$E39</f>
        <v>812</v>
      </c>
      <c r="D22" s="43">
        <f>+'February 2025'!$E13+'February 2025'!$E39</f>
        <v>118</v>
      </c>
      <c r="E22" s="43">
        <f>+'March 2025'!$E13+'March 2025'!$E39</f>
        <v>111</v>
      </c>
      <c r="F22" s="43"/>
      <c r="G22" s="43"/>
      <c r="H22" s="43"/>
      <c r="I22" s="43"/>
      <c r="J22" s="43"/>
      <c r="K22" s="43"/>
      <c r="L22" s="43"/>
      <c r="M22" s="43"/>
      <c r="N22" s="43"/>
      <c r="O22" s="3">
        <f t="shared" si="2"/>
        <v>1041</v>
      </c>
      <c r="P22" s="43">
        <f>+(O22/O33)*100</f>
        <v>2.2092249807446201E-3</v>
      </c>
    </row>
    <row r="23" spans="1:16" ht="12.95" customHeight="1" x14ac:dyDescent="0.2">
      <c r="B23" s="4" t="s">
        <v>21</v>
      </c>
      <c r="C23" s="43">
        <f>+'January 2025'!$E14+'January 2025'!$E40</f>
        <v>1642</v>
      </c>
      <c r="D23" s="43">
        <f>+'February 2025'!$E14+'February 2025'!$E40</f>
        <v>2104</v>
      </c>
      <c r="E23" s="43">
        <f>+'March 2025'!$E14+'March 2025'!$E40</f>
        <v>1746</v>
      </c>
      <c r="F23" s="43"/>
      <c r="G23" s="43"/>
      <c r="H23" s="43"/>
      <c r="I23" s="43"/>
      <c r="J23" s="43"/>
      <c r="K23" s="43"/>
      <c r="L23" s="43"/>
      <c r="M23" s="43"/>
      <c r="N23" s="43"/>
      <c r="O23" s="3">
        <f t="shared" si="2"/>
        <v>5492</v>
      </c>
      <c r="P23" s="43">
        <f>+(O23/O33)*100</f>
        <v>1.1655200378721857E-2</v>
      </c>
    </row>
    <row r="24" spans="1:16" ht="12.95" customHeight="1" x14ac:dyDescent="0.2">
      <c r="B24" s="4" t="s">
        <v>22</v>
      </c>
      <c r="C24" s="43">
        <f>+'January 2025'!$E15+'January 2025'!$E41</f>
        <v>2994169</v>
      </c>
      <c r="D24" s="43">
        <f>+'February 2025'!$E15+'February 2025'!$E41</f>
        <v>3632791</v>
      </c>
      <c r="E24" s="43">
        <f>+'March 2025'!$E15+'March 2025'!$E41</f>
        <v>2411675</v>
      </c>
      <c r="F24" s="43"/>
      <c r="G24" s="43"/>
      <c r="H24" s="43"/>
      <c r="I24" s="43"/>
      <c r="J24" s="43"/>
      <c r="K24" s="43"/>
      <c r="L24" s="43"/>
      <c r="M24" s="43"/>
      <c r="N24" s="43"/>
      <c r="O24" s="3">
        <f t="shared" si="2"/>
        <v>9038635</v>
      </c>
      <c r="P24" s="43">
        <f>+(O24/O33)*100</f>
        <v>19.181919532980451</v>
      </c>
    </row>
    <row r="25" spans="1:16" ht="12.95" customHeight="1" x14ac:dyDescent="0.2">
      <c r="B25" s="4" t="s">
        <v>23</v>
      </c>
      <c r="C25" s="43">
        <f>+'January 2025'!$E16+'January 2025'!$E42</f>
        <v>632200</v>
      </c>
      <c r="D25" s="43">
        <f>+'February 2025'!$E16+'February 2025'!$E42</f>
        <v>623667</v>
      </c>
      <c r="E25" s="43">
        <f>+'March 2025'!$E16+'March 2025'!$E42</f>
        <v>705322</v>
      </c>
      <c r="F25" s="43"/>
      <c r="G25" s="43"/>
      <c r="H25" s="43"/>
      <c r="I25" s="43"/>
      <c r="J25" s="43"/>
      <c r="K25" s="43"/>
      <c r="L25" s="43"/>
      <c r="M25" s="43"/>
      <c r="N25" s="43"/>
      <c r="O25" s="3">
        <f t="shared" si="2"/>
        <v>1961189</v>
      </c>
      <c r="P25" s="43">
        <f>+(O25/O33)*100</f>
        <v>4.1620631419419407</v>
      </c>
    </row>
    <row r="26" spans="1:16" ht="12.95" customHeight="1" x14ac:dyDescent="0.2">
      <c r="B26" s="4" t="s">
        <v>24</v>
      </c>
      <c r="C26" s="43">
        <f>+'January 2025'!$E17+'January 2025'!$E43</f>
        <v>10539044</v>
      </c>
      <c r="D26" s="43">
        <f>+'February 2025'!$E17+'February 2025'!$E43</f>
        <v>9302142</v>
      </c>
      <c r="E26" s="43">
        <f>+'March 2025'!$E17+'March 2025'!$E43</f>
        <v>7795621</v>
      </c>
      <c r="F26" s="43"/>
      <c r="G26" s="43"/>
      <c r="H26" s="43"/>
      <c r="I26" s="43"/>
      <c r="J26" s="43"/>
      <c r="K26" s="43"/>
      <c r="L26" s="43"/>
      <c r="M26" s="43"/>
      <c r="N26" s="43"/>
      <c r="O26" s="3">
        <f t="shared" si="2"/>
        <v>27636807</v>
      </c>
      <c r="P26" s="43">
        <f>+(O26/O33)*100</f>
        <v>58.651224219421493</v>
      </c>
    </row>
    <row r="27" spans="1:16" ht="12.95" customHeight="1" x14ac:dyDescent="0.2">
      <c r="B27" s="4" t="s">
        <v>25</v>
      </c>
      <c r="C27" s="43">
        <f>+'January 2025'!$E18+'January 2025'!$E44</f>
        <v>27516</v>
      </c>
      <c r="D27" s="43">
        <f>+'February 2025'!$E18+'February 2025'!$E44</f>
        <v>18671</v>
      </c>
      <c r="E27" s="43">
        <f>+'March 2025'!$E18+'March 2025'!$E44</f>
        <v>31032</v>
      </c>
      <c r="F27" s="43"/>
      <c r="G27" s="43"/>
      <c r="H27" s="43"/>
      <c r="I27" s="43"/>
      <c r="J27" s="43"/>
      <c r="K27" s="43"/>
      <c r="L27" s="43"/>
      <c r="M27" s="43"/>
      <c r="N27" s="43"/>
      <c r="O27" s="3">
        <f t="shared" si="2"/>
        <v>77219</v>
      </c>
      <c r="P27" s="43">
        <f>+(O27/O33)*100</f>
        <v>0.16387525820184323</v>
      </c>
    </row>
    <row r="28" spans="1:16" ht="12.95" customHeight="1" x14ac:dyDescent="0.2">
      <c r="B28" s="20" t="s">
        <v>31</v>
      </c>
      <c r="C28" s="43">
        <f>+'January 2025'!$E19+'January 2025'!$E45</f>
        <v>810</v>
      </c>
      <c r="D28" s="43">
        <f>+'February 2025'!$E19+'February 2025'!$E45</f>
        <v>1510</v>
      </c>
      <c r="E28" s="43">
        <f>+'March 2025'!$E19+'March 2025'!$E45</f>
        <v>1003</v>
      </c>
      <c r="F28" s="43"/>
      <c r="G28" s="43"/>
      <c r="H28" s="43"/>
      <c r="I28" s="43"/>
      <c r="J28" s="43"/>
      <c r="K28" s="43"/>
      <c r="L28" s="43"/>
      <c r="M28" s="43"/>
      <c r="N28" s="43"/>
      <c r="O28" s="3">
        <f t="shared" si="2"/>
        <v>3323</v>
      </c>
      <c r="P28" s="43">
        <f>+(O28/O33)*100</f>
        <v>7.052117781954248E-3</v>
      </c>
    </row>
    <row r="29" spans="1:16" ht="12.95" customHeight="1" x14ac:dyDescent="0.2">
      <c r="A29" s="12"/>
      <c r="B29" s="20" t="s">
        <v>33</v>
      </c>
      <c r="C29" s="43">
        <f>+'January 2025'!$E20+'January 2025'!$E46</f>
        <v>53</v>
      </c>
      <c r="D29" s="43">
        <f>+'February 2025'!$E20+'February 2025'!$E46</f>
        <v>35</v>
      </c>
      <c r="E29" s="43">
        <f>+'March 2025'!$E20+'March 2025'!$E46</f>
        <v>96</v>
      </c>
      <c r="F29" s="43"/>
      <c r="G29" s="43"/>
      <c r="H29" s="43"/>
      <c r="I29" s="43"/>
      <c r="J29" s="43"/>
      <c r="K29" s="43"/>
      <c r="L29" s="43"/>
      <c r="M29" s="43"/>
      <c r="N29" s="43"/>
      <c r="O29" s="3">
        <f t="shared" si="2"/>
        <v>184</v>
      </c>
      <c r="P29" s="43">
        <f>+(O29/O33)*100</f>
        <v>3.9048741254275703E-4</v>
      </c>
    </row>
    <row r="30" spans="1:16" ht="12.95" customHeight="1" x14ac:dyDescent="0.2">
      <c r="B30" s="4" t="s">
        <v>26</v>
      </c>
      <c r="C30" s="43">
        <f>+'January 2025'!$E21+'January 2025'!$E47</f>
        <v>1468272</v>
      </c>
      <c r="D30" s="43">
        <f>+'February 2025'!$E21+'February 2025'!$E47</f>
        <v>1372259</v>
      </c>
      <c r="E30" s="43">
        <f>+'March 2025'!$E21+'March 2025'!$E47</f>
        <v>1386965</v>
      </c>
      <c r="F30" s="43"/>
      <c r="G30" s="43"/>
      <c r="H30" s="43"/>
      <c r="I30" s="43"/>
      <c r="J30" s="43"/>
      <c r="K30" s="43"/>
      <c r="L30" s="43"/>
      <c r="M30" s="43"/>
      <c r="N30" s="43"/>
      <c r="O30" s="3">
        <f t="shared" si="2"/>
        <v>4227496</v>
      </c>
      <c r="P30" s="43">
        <f>+(O30/O33)*100</f>
        <v>8.9716520357329088</v>
      </c>
    </row>
    <row r="31" spans="1:16" ht="12.95" customHeight="1" x14ac:dyDescent="0.2">
      <c r="B31" s="4" t="s">
        <v>27</v>
      </c>
      <c r="C31" s="43">
        <f>+'January 2025'!$E22+'January 2025'!$E48</f>
        <v>27037</v>
      </c>
      <c r="D31" s="43">
        <f>+'February 2025'!$E22+'February 2025'!$E48</f>
        <v>30108</v>
      </c>
      <c r="E31" s="43">
        <f>+'March 2025'!$E22+'March 2025'!$E48</f>
        <v>32487</v>
      </c>
      <c r="F31" s="43"/>
      <c r="G31" s="43"/>
      <c r="H31" s="43"/>
      <c r="I31" s="43"/>
      <c r="J31" s="43"/>
      <c r="K31" s="43"/>
      <c r="L31" s="43"/>
      <c r="M31" s="43"/>
      <c r="N31" s="43"/>
      <c r="O31" s="3">
        <f t="shared" si="2"/>
        <v>89632</v>
      </c>
      <c r="P31" s="43">
        <f>+(O31/O33)*100</f>
        <v>0.19021830304908913</v>
      </c>
    </row>
    <row r="32" spans="1:16" ht="12.95" customHeight="1" x14ac:dyDescent="0.2">
      <c r="B32" s="27" t="s">
        <v>72</v>
      </c>
      <c r="C32" s="43">
        <f>+'January 2025'!$E23+'January 2025'!$E49</f>
        <v>15326</v>
      </c>
      <c r="D32" s="43">
        <f>+'February 2025'!$E23+'February 2025'!$E49</f>
        <v>16957</v>
      </c>
      <c r="E32" s="43">
        <f>+'March 2025'!$E23+'March 2025'!$E49</f>
        <v>10615</v>
      </c>
      <c r="F32" s="43"/>
      <c r="G32" s="43"/>
      <c r="H32" s="43"/>
      <c r="I32" s="43"/>
      <c r="J32" s="43"/>
      <c r="K32" s="43"/>
      <c r="L32" s="43"/>
      <c r="M32" s="43"/>
      <c r="N32" s="43"/>
      <c r="O32" s="3">
        <f t="shared" si="2"/>
        <v>42898</v>
      </c>
      <c r="P32" s="43">
        <f>+(O32/O33)*100</f>
        <v>9.1038744691626039E-2</v>
      </c>
    </row>
    <row r="33" spans="2:16" ht="12.95" customHeight="1" x14ac:dyDescent="0.2">
      <c r="B33" s="48" t="s">
        <v>48</v>
      </c>
      <c r="C33" s="7">
        <f t="shared" ref="C33" si="3">SUM(C15:C32)</f>
        <v>17040215</v>
      </c>
      <c r="D33" s="7">
        <f t="shared" ref="D33:N33" si="4">SUM(D15:D32)</f>
        <v>16205597</v>
      </c>
      <c r="E33" s="7">
        <f t="shared" si="4"/>
        <v>13874785</v>
      </c>
      <c r="F33" s="7">
        <f t="shared" si="4"/>
        <v>0</v>
      </c>
      <c r="G33" s="7">
        <f t="shared" si="4"/>
        <v>0</v>
      </c>
      <c r="H33" s="7">
        <f t="shared" si="4"/>
        <v>0</v>
      </c>
      <c r="I33" s="7">
        <f t="shared" si="4"/>
        <v>0</v>
      </c>
      <c r="J33" s="7">
        <f t="shared" si="4"/>
        <v>0</v>
      </c>
      <c r="K33" s="7">
        <f t="shared" si="4"/>
        <v>0</v>
      </c>
      <c r="L33" s="7">
        <f t="shared" si="4"/>
        <v>0</v>
      </c>
      <c r="M33" s="7">
        <f t="shared" si="4"/>
        <v>0</v>
      </c>
      <c r="N33" s="7">
        <f t="shared" si="4"/>
        <v>0</v>
      </c>
      <c r="O33" s="7">
        <f t="shared" ref="O33:P33" si="5">SUM(O15:O32)</f>
        <v>47120597</v>
      </c>
      <c r="P33" s="7">
        <f t="shared" si="5"/>
        <v>100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D40" si="6">+(C26/C8)*100</f>
        <v>61.848069405227577</v>
      </c>
      <c r="D40" s="54">
        <f t="shared" si="6"/>
        <v>57.40079800824369</v>
      </c>
      <c r="E40" s="54">
        <f t="shared" ref="E40" si="7">+(E26/E8)*100</f>
        <v>56.185526478428315</v>
      </c>
      <c r="F40" s="54"/>
      <c r="G40" s="54"/>
      <c r="H40" s="54"/>
      <c r="I40" s="54"/>
      <c r="J40" s="54"/>
      <c r="K40" s="54"/>
      <c r="L40" s="54"/>
      <c r="M40" s="54"/>
      <c r="N40" s="54"/>
    </row>
    <row r="41" spans="2:16" ht="12.95" customHeight="1" x14ac:dyDescent="0.2">
      <c r="B41" s="45" t="s">
        <v>22</v>
      </c>
      <c r="C41" s="54">
        <f t="shared" ref="C41:D41" si="8">+(C24/C8)*100</f>
        <v>17.571192616994562</v>
      </c>
      <c r="D41" s="54">
        <f t="shared" si="8"/>
        <v>22.416890905037317</v>
      </c>
      <c r="E41" s="54">
        <f t="shared" ref="E41" si="9">+(E24/E8)*100</f>
        <v>17.381710779662534</v>
      </c>
      <c r="F41" s="54"/>
      <c r="G41" s="54"/>
      <c r="H41" s="54"/>
      <c r="I41" s="54"/>
      <c r="J41" s="54"/>
      <c r="K41" s="54"/>
      <c r="L41" s="54"/>
      <c r="M41" s="54"/>
      <c r="N41" s="54"/>
    </row>
    <row r="42" spans="2:16" ht="12.95" customHeight="1" x14ac:dyDescent="0.2">
      <c r="B42" s="49" t="s">
        <v>53</v>
      </c>
      <c r="C42" s="55">
        <f t="shared" ref="C42:D42" si="10">100-C40-C41</f>
        <v>20.580737977777861</v>
      </c>
      <c r="D42" s="55">
        <f t="shared" si="10"/>
        <v>20.182311086718993</v>
      </c>
      <c r="E42" s="55">
        <f t="shared" ref="E42" si="11">100-E40-E41</f>
        <v>26.432762741909151</v>
      </c>
      <c r="F42" s="55"/>
      <c r="G42" s="55"/>
      <c r="H42" s="55"/>
      <c r="I42" s="55"/>
      <c r="J42" s="55"/>
      <c r="K42" s="55"/>
      <c r="L42" s="55"/>
      <c r="M42" s="55"/>
      <c r="N42" s="55"/>
    </row>
    <row r="43" spans="2:16" ht="12.95" customHeight="1" x14ac:dyDescent="0.2">
      <c r="B43" s="24" t="s">
        <v>54</v>
      </c>
      <c r="C43" s="56">
        <f t="shared" ref="C43:N43" si="12">SUM(C40:C42)</f>
        <v>100</v>
      </c>
      <c r="D43" s="56">
        <f t="shared" si="12"/>
        <v>100</v>
      </c>
      <c r="E43" s="56">
        <f t="shared" si="12"/>
        <v>100</v>
      </c>
      <c r="F43" s="56">
        <f t="shared" si="12"/>
        <v>0</v>
      </c>
      <c r="G43" s="56">
        <f t="shared" si="12"/>
        <v>0</v>
      </c>
      <c r="H43" s="56">
        <f t="shared" si="12"/>
        <v>0</v>
      </c>
      <c r="I43" s="56">
        <f t="shared" si="12"/>
        <v>0</v>
      </c>
      <c r="J43" s="56">
        <f t="shared" si="12"/>
        <v>0</v>
      </c>
      <c r="K43" s="56">
        <f t="shared" si="12"/>
        <v>0</v>
      </c>
      <c r="L43" s="56">
        <f t="shared" si="12"/>
        <v>0</v>
      </c>
      <c r="M43" s="56">
        <f t="shared" si="12"/>
        <v>0</v>
      </c>
      <c r="N43" s="56">
        <f t="shared" si="12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2025'!$E$24/'2025'!C8)*100</f>
        <v>83.742828362200825</v>
      </c>
      <c r="D50" s="43">
        <f>+('February 2025'!$E$24/'2025'!D8)*100</f>
        <v>84.859848112969857</v>
      </c>
      <c r="E50" s="43">
        <f>+('March 2025'!$E$24/'2025'!E8)*100</f>
        <v>81.939395817664916</v>
      </c>
      <c r="F50" s="43"/>
      <c r="G50" s="43"/>
      <c r="H50" s="43"/>
      <c r="I50" s="43"/>
      <c r="J50" s="43"/>
      <c r="K50" s="43"/>
      <c r="L50" s="43"/>
      <c r="M50" s="43"/>
      <c r="N50" s="43"/>
    </row>
    <row r="51" spans="2:14" ht="12.95" customHeight="1" x14ac:dyDescent="0.2">
      <c r="B51" s="39" t="s">
        <v>57</v>
      </c>
      <c r="C51" s="43">
        <f>+('January 2025'!$E$50/'2025'!C8)*100</f>
        <v>16.257171637799171</v>
      </c>
      <c r="D51" s="43">
        <f>+('February 2025'!$E$50/'2025'!D8)*100</f>
        <v>15.140151887030143</v>
      </c>
      <c r="E51" s="43">
        <f>+('March 2025'!$E$50/'2025'!E8)*100</f>
        <v>18.060604182335076</v>
      </c>
      <c r="F51" s="43"/>
      <c r="G51" s="43"/>
      <c r="H51" s="43"/>
      <c r="I51" s="43"/>
      <c r="J51" s="43"/>
      <c r="K51" s="43"/>
      <c r="L51" s="43"/>
      <c r="M51" s="43"/>
      <c r="N51" s="43"/>
    </row>
    <row r="52" spans="2:14" ht="12.95" customHeight="1" x14ac:dyDescent="0.2">
      <c r="B52" s="50" t="s">
        <v>58</v>
      </c>
      <c r="C52" s="57">
        <f>+('January 2025'!$E$73/'2025'!C8)*100</f>
        <v>0</v>
      </c>
      <c r="D52" s="57">
        <f>+('February 2025'!$E$73/'2025'!D8)*100</f>
        <v>0</v>
      </c>
      <c r="E52" s="57">
        <f>+('March 2025'!$E$73/'2025'!E8)*100</f>
        <v>0</v>
      </c>
      <c r="F52" s="57"/>
      <c r="G52" s="57"/>
      <c r="H52" s="57"/>
      <c r="I52" s="57"/>
      <c r="J52" s="57"/>
      <c r="K52" s="57"/>
      <c r="L52" s="57"/>
      <c r="M52" s="57"/>
      <c r="N52" s="57"/>
    </row>
    <row r="53" spans="2:14" ht="12.95" customHeight="1" x14ac:dyDescent="0.2">
      <c r="B53" s="24" t="s">
        <v>54</v>
      </c>
      <c r="C53" s="19">
        <f t="shared" ref="C53:N53" si="13">SUM(C50:C52)</f>
        <v>100</v>
      </c>
      <c r="D53" s="19">
        <f t="shared" si="13"/>
        <v>100</v>
      </c>
      <c r="E53" s="19">
        <f t="shared" si="13"/>
        <v>100</v>
      </c>
      <c r="F53" s="19">
        <f t="shared" si="13"/>
        <v>0</v>
      </c>
      <c r="G53" s="19">
        <f t="shared" si="13"/>
        <v>0</v>
      </c>
      <c r="H53" s="19">
        <f t="shared" si="13"/>
        <v>0</v>
      </c>
      <c r="I53" s="19">
        <f t="shared" si="13"/>
        <v>0</v>
      </c>
      <c r="J53" s="19">
        <f t="shared" si="13"/>
        <v>0</v>
      </c>
      <c r="K53" s="19">
        <f t="shared" si="13"/>
        <v>0</v>
      </c>
      <c r="L53" s="19">
        <f t="shared" si="13"/>
        <v>0</v>
      </c>
      <c r="M53" s="19">
        <f t="shared" si="13"/>
        <v>0</v>
      </c>
      <c r="N53" s="19">
        <f t="shared" si="13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Chart 2025</vt:lpstr>
      <vt:lpstr>January 2025</vt:lpstr>
      <vt:lpstr>February 2025</vt:lpstr>
      <vt:lpstr>March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2025-04-29T10:18:59Z</dcterms:modified>
</cp:coreProperties>
</file>