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21D83E1-1531-4E2B-AB38-CA22A78FBC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art 2025" sheetId="1" r:id="rId1"/>
    <sheet name="January 2025" sheetId="37" r:id="rId2"/>
    <sheet name="February 2025" sheetId="38" r:id="rId3"/>
    <sheet name="2025" sheetId="2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27" l="1"/>
  <c r="D51" i="27"/>
  <c r="D50" i="27"/>
  <c r="D42" i="27"/>
  <c r="D41" i="27"/>
  <c r="D40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15" i="27"/>
  <c r="O15" i="27" s="1"/>
  <c r="D7" i="27"/>
  <c r="D6" i="27"/>
  <c r="E73" i="38"/>
  <c r="E74" i="38" s="1"/>
  <c r="E50" i="38"/>
  <c r="E51" i="38" s="1"/>
  <c r="E81" i="38" s="1"/>
  <c r="E24" i="38"/>
  <c r="E25" i="38" s="1"/>
  <c r="E80" i="38" s="1"/>
  <c r="C16" i="27"/>
  <c r="O16" i="27" s="1"/>
  <c r="C17" i="27"/>
  <c r="C18" i="27"/>
  <c r="O18" i="27" s="1"/>
  <c r="C19" i="27"/>
  <c r="C20" i="27"/>
  <c r="C21" i="27"/>
  <c r="C22" i="27"/>
  <c r="C23" i="27"/>
  <c r="C24" i="27"/>
  <c r="O24" i="27" s="1"/>
  <c r="C25" i="27"/>
  <c r="C26" i="27"/>
  <c r="C27" i="27"/>
  <c r="C28" i="27"/>
  <c r="O28" i="27" s="1"/>
  <c r="C29" i="27"/>
  <c r="C30" i="27"/>
  <c r="O30" i="27" s="1"/>
  <c r="C31" i="27"/>
  <c r="C32" i="27"/>
  <c r="C15" i="27"/>
  <c r="F8" i="27"/>
  <c r="N33" i="27"/>
  <c r="N8" i="27"/>
  <c r="M33" i="27"/>
  <c r="M8" i="27"/>
  <c r="L8" i="27"/>
  <c r="K8" i="27"/>
  <c r="J8" i="27"/>
  <c r="J33" i="27"/>
  <c r="I8" i="27"/>
  <c r="H8" i="27"/>
  <c r="G33" i="27"/>
  <c r="G8" i="27"/>
  <c r="F33" i="27"/>
  <c r="E33" i="27"/>
  <c r="E8" i="27"/>
  <c r="D33" i="27"/>
  <c r="E73" i="37"/>
  <c r="E50" i="37"/>
  <c r="C7" i="27" s="1"/>
  <c r="E24" i="37"/>
  <c r="C6" i="27"/>
  <c r="E25" i="37"/>
  <c r="E80" i="37" s="1"/>
  <c r="E74" i="37"/>
  <c r="C33" i="27"/>
  <c r="O20" i="27"/>
  <c r="O32" i="27"/>
  <c r="O22" i="27"/>
  <c r="O26" i="27"/>
  <c r="D8" i="27" l="1"/>
  <c r="K43" i="27"/>
  <c r="E51" i="37"/>
  <c r="E81" i="37" s="1"/>
  <c r="C8" i="27"/>
  <c r="C51" i="27"/>
  <c r="C52" i="27"/>
  <c r="C50" i="27"/>
  <c r="C40" i="27"/>
  <c r="C41" i="27"/>
  <c r="F53" i="27"/>
  <c r="E43" i="27"/>
  <c r="I43" i="27"/>
  <c r="L43" i="27"/>
  <c r="M53" i="27"/>
  <c r="N53" i="27"/>
  <c r="E53" i="27"/>
  <c r="H33" i="27"/>
  <c r="K33" i="27"/>
  <c r="K53" i="27"/>
  <c r="L53" i="27"/>
  <c r="M43" i="27"/>
  <c r="G53" i="27"/>
  <c r="I33" i="27"/>
  <c r="I53" i="27"/>
  <c r="J53" i="27"/>
  <c r="L33" i="27"/>
  <c r="D43" i="27"/>
  <c r="D53" i="27"/>
  <c r="O25" i="27"/>
  <c r="O23" i="27"/>
  <c r="O31" i="27"/>
  <c r="O17" i="27"/>
  <c r="H43" i="27"/>
  <c r="O29" i="27"/>
  <c r="O27" i="27"/>
  <c r="O21" i="27"/>
  <c r="O19" i="27"/>
  <c r="G43" i="27"/>
  <c r="C42" i="27" l="1"/>
  <c r="C43" i="27" s="1"/>
  <c r="C53" i="27"/>
  <c r="F43" i="27"/>
  <c r="J43" i="27"/>
  <c r="H53" i="27"/>
  <c r="N43" i="27"/>
  <c r="O33" i="27"/>
  <c r="P28" i="27" s="1"/>
  <c r="P30" i="27" l="1"/>
  <c r="P23" i="27"/>
  <c r="P25" i="27"/>
  <c r="P24" i="27"/>
  <c r="P31" i="27"/>
  <c r="P16" i="27"/>
  <c r="P21" i="27"/>
  <c r="P15" i="27"/>
  <c r="P22" i="27"/>
  <c r="P26" i="27"/>
  <c r="P17" i="27"/>
  <c r="P19" i="27"/>
  <c r="P29" i="27"/>
  <c r="P27" i="27"/>
  <c r="P32" i="27"/>
  <c r="P20" i="27"/>
  <c r="P18" i="27"/>
  <c r="P33" i="27" l="1"/>
</calcChain>
</file>

<file path=xl/sharedStrings.xml><?xml version="1.0" encoding="utf-8"?>
<sst xmlns="http://schemas.openxmlformats.org/spreadsheetml/2006/main" count="352" uniqueCount="84">
  <si>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</si>
  <si>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</si>
  <si>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</si>
  <si>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</si>
  <si>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</si>
  <si>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</si>
  <si>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</si>
  <si>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</si>
  <si>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</si>
  <si>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</si>
  <si>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</si>
  <si>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</si>
  <si>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</si>
  <si>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</si>
  <si>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</si>
  <si>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</si>
  <si>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</si>
  <si>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</si>
  <si>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</si>
  <si>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</si>
  <si>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</si>
  <si>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</si>
  <si>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</si>
  <si>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</si>
  <si>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</si>
  <si>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</si>
  <si>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</si>
  <si>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PLN</t>
  </si>
  <si>
    <t>643</t>
  </si>
  <si>
    <t>RUB</t>
  </si>
  <si>
    <t>946</t>
  </si>
  <si>
    <t>RON</t>
  </si>
  <si>
    <t>975</t>
  </si>
  <si>
    <t>BGN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</si>
  <si>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</si>
  <si>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</si>
  <si>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</si>
  <si>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</si>
  <si>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</si>
  <si>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</si>
  <si>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</si>
  <si>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</si>
  <si>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</si>
  <si>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</si>
  <si>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</si>
  <si>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</si>
  <si>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Purchase of foreign cash and cheques</t>
  </si>
  <si>
    <t xml:space="preserve">Sale of foreign cash </t>
  </si>
  <si>
    <t>Total turnover of authorised exchange offices</t>
  </si>
  <si>
    <t>Turnover by currencies</t>
  </si>
  <si>
    <t>Currency</t>
  </si>
  <si>
    <t>Share of currencies in the total turnover of authorised exchange offices</t>
  </si>
  <si>
    <t>in %</t>
  </si>
  <si>
    <t>Other currencies</t>
  </si>
  <si>
    <t>Total</t>
  </si>
  <si>
    <t xml:space="preserve">Ratio of the purchase and sale of foreign cash and cheques </t>
  </si>
  <si>
    <t>Purchase of foreign cash</t>
  </si>
  <si>
    <t>Sale of foreign cash</t>
  </si>
  <si>
    <t>Redemption of cheques</t>
  </si>
  <si>
    <t>Total purchase amount</t>
  </si>
  <si>
    <t>Numerical code</t>
  </si>
  <si>
    <t>Three-letter code</t>
  </si>
  <si>
    <t>In original currency</t>
  </si>
  <si>
    <t>Total sale amount</t>
  </si>
  <si>
    <t>Total redemption amount</t>
  </si>
  <si>
    <t>In orignal currency</t>
  </si>
  <si>
    <t>Share</t>
  </si>
  <si>
    <t>In EUR</t>
  </si>
  <si>
    <t>Total in million EUR</t>
  </si>
  <si>
    <t>in million EUR</t>
  </si>
  <si>
    <t>in EUR</t>
  </si>
  <si>
    <t>in EUR and in %</t>
  </si>
  <si>
    <t>other currencies</t>
  </si>
  <si>
    <t>other</t>
  </si>
  <si>
    <t>currencies</t>
  </si>
  <si>
    <t>Purchased foreign cash in January 2025</t>
  </si>
  <si>
    <t>Sold foreign cash in January 2025</t>
  </si>
  <si>
    <t>Redeemed cheques denominated in foreign currency in January 2025</t>
  </si>
  <si>
    <t>Total turnover of authorised exchange offices in January 2025</t>
  </si>
  <si>
    <t>Turnover of authorised exchange offices in 2025</t>
  </si>
  <si>
    <t>Purchased foreign cash in February 2025</t>
  </si>
  <si>
    <t>Sold foreign cash in February 2025</t>
  </si>
  <si>
    <t>Redeemed cheques denominated in foreign currency in February 2025</t>
  </si>
  <si>
    <t>Total turnover of authorised exchange offices in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</si>
</sst>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0"/>
    <numFmt numFmtId="165" formatCode="#,##0.00000"/>
    <numFmt numFmtId="166" formatCode="[$-41A]mmm\-yy;@"/>
    <numFmt numFmtId="167" formatCode="#,##0.0"/>
    <numFmt numFmtId="168" formatCode="0.000"/>
  </numFmts>
  <fonts count="9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63">
    <xf numFmtId="166" fontId="0" fillId="0" borderId="0" xfId="0" applyNumberFormat="1"/>
    <xf numFmtId="166" fontId="0" fillId="2" borderId="0" xfId="0" applyNumberFormat="1" applyFont="1" applyFill="1"/>
    <xf numFmtId="166" fontId="0" fillId="0" borderId="0" xfId="0" applyNumberFormat="1" applyFont="1"/>
    <xf numFmtId="4" fontId="0" fillId="0" borderId="0" xfId="0" applyNumberFormat="1" applyFont="1"/>
    <xf numFmtId="49" fontId="0" fillId="0" borderId="0" xfId="0" applyNumberFormat="1" applyFont="1" applyBorder="1" applyAlignment="1">
      <alignment horizontal="left"/>
    </xf>
    <xf numFmtId="166" fontId="4" fillId="0" borderId="3" xfId="9" applyNumberFormat="1">
      <alignment horizontal="right" vertical="center" wrapText="1"/>
    </xf>
    <xf numFmtId="166" fontId="4" fillId="0" borderId="2" xfId="7" applyNumberFormat="1"/>
    <xf numFmtId="4" fontId="4" fillId="0" borderId="2" xfId="7" applyNumberFormat="1"/>
    <xf numFmtId="166" fontId="4" fillId="0" borderId="3" xfId="9" applyNumberFormat="1" applyAlignment="1">
      <alignment horizontal="left" vertical="center" wrapText="1"/>
    </xf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166" fontId="0" fillId="0" borderId="0" xfId="0" applyNumberFormat="1"/>
    <xf numFmtId="4" fontId="0" fillId="0" borderId="0" xfId="0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3" xfId="9" applyNumberFormat="1">
      <alignment horizontal="right" vertical="center" wrapText="1"/>
    </xf>
    <xf numFmtId="166" fontId="0" fillId="0" borderId="2" xfId="8" applyNumberFormat="1" applyFont="1"/>
    <xf numFmtId="166" fontId="4" fillId="0" borderId="0" xfId="0" applyNumberFormat="1" applyFon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0" xfId="0" applyNumberFormat="1" applyFont="1"/>
    <xf numFmtId="166" fontId="6" fillId="0" borderId="0" xfId="0" applyNumberFormat="1" applyFont="1"/>
    <xf numFmtId="166" fontId="0" fillId="0" borderId="0" xfId="0" applyNumberFormat="1" applyFont="1"/>
    <xf numFmtId="4" fontId="0" fillId="0" borderId="0" xfId="0" applyNumberFormat="1" applyFont="1"/>
    <xf numFmtId="166" fontId="8" fillId="0" borderId="0" xfId="0" applyNumberFormat="1" applyFont="1"/>
    <xf numFmtId="166" fontId="0" fillId="0" borderId="0" xfId="0" applyNumberFormat="1" applyFont="1"/>
    <xf numFmtId="166" fontId="7" fillId="0" borderId="0" xfId="0" applyNumberFormat="1" applyFont="1"/>
    <xf numFmtId="166" fontId="8" fillId="0" borderId="0" xfId="7" applyNumberFormat="1" applyFont="1" applyBorder="1"/>
    <xf numFmtId="166" fontId="0" fillId="0" borderId="2" xfId="7" applyNumberFormat="1" applyFont="1"/>
    <xf numFmtId="166" fontId="0" fillId="0" borderId="1" xfId="6" applyNumberFormat="1" applyFont="1"/>
    <xf numFmtId="166" fontId="0" fillId="0" borderId="1" xfId="5" applyNumberFormat="1" applyFont="1"/>
    <xf numFmtId="166" fontId="4" fillId="0" borderId="3" xfId="9" applyNumberFormat="1" applyAlignment="1">
      <alignment horizontal="center" vertical="center" wrapText="1"/>
    </xf>
    <xf numFmtId="166" fontId="0" fillId="0" borderId="4" xfId="0" applyNumberFormat="1" applyBorder="1"/>
    <xf numFmtId="166" fontId="0" fillId="0" borderId="4" xfId="0" applyNumberFormat="1" applyFont="1" applyBorder="1"/>
    <xf numFmtId="2" fontId="0" fillId="0" borderId="0" xfId="0" applyNumberFormat="1" applyFont="1"/>
    <xf numFmtId="2" fontId="1" fillId="0" borderId="1" xfId="6" applyNumberFormat="1" applyFont="1"/>
    <xf numFmtId="2" fontId="1" fillId="0" borderId="2" xfId="8" applyNumberFormat="1"/>
    <xf numFmtId="4" fontId="0" fillId="0" borderId="1" xfId="5" applyNumberFormat="1" applyFont="1" applyBorder="1"/>
    <xf numFmtId="2" fontId="0" fillId="2" borderId="0" xfId="0" applyNumberFormat="1" applyFont="1" applyFill="1"/>
    <xf numFmtId="49" fontId="0" fillId="0" borderId="0" xfId="0" applyNumberFormat="1" applyFont="1" applyBorder="1" applyAlignment="1">
      <alignment horizontal="right"/>
    </xf>
    <xf numFmtId="3" fontId="0" fillId="0" borderId="0" xfId="0" applyNumberFormat="1"/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and sale of foreign cash and cheques in </a:t>
            </a:r>
          </a:p>
          <a:p>
            <a:pPr>
              <a:defRPr sz="1000"/>
            </a:pPr>
            <a:r>
              <a:rPr lang="hr-HR" sz="1000"/>
              <a:t>2025</a:t>
            </a:r>
          </a:p>
        </c:rich>
      </c:tx>
      <c:layout>
        <c:manualLayout>
          <c:xMode val="edge"/>
          <c:yMode val="edge"/>
          <c:x val="0.19956278760630636"/>
          <c:y val="2.74912710440021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  <c:pt idx="1">
                  <c:v>13752045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2-4B8C-A1D4-160A30CCD038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  <c:pt idx="1">
                  <c:v>2453552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2-4B8C-A1D4-160A30CCD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67339344"/>
        <c:axId val="655641392"/>
      </c:barChart>
      <c:catAx>
        <c:axId val="76733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55641392"/>
        <c:crosses val="autoZero"/>
        <c:auto val="1"/>
        <c:lblAlgn val="ctr"/>
        <c:lblOffset val="100"/>
        <c:noMultiLvlLbl val="1"/>
      </c:catAx>
      <c:valAx>
        <c:axId val="65564139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76733934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8997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million  EUR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 purchase and sale of  foreign cash and cheques in 2025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66"/>
          <c:w val="0.89333306863655959"/>
          <c:h val="0.63598333333333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  <c:pt idx="1">
                  <c:v>13752045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7-443A-A8A2-20CA3F7A5AC8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  <c:pt idx="1">
                  <c:v>2453552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7-443A-A8A2-20CA3F7A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55644752"/>
        <c:axId val="699254288"/>
      </c:barChart>
      <c:catAx>
        <c:axId val="6556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699254288"/>
        <c:crosses val="autoZero"/>
        <c:auto val="1"/>
        <c:lblAlgn val="ctr"/>
        <c:lblOffset val="100"/>
        <c:noMultiLvlLbl val="1"/>
      </c:catAx>
      <c:valAx>
        <c:axId val="6992542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65564475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currencies in the total turnover of authorised exchange offices in 2025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'2023'!#REF!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C-4885-8EFC-A3DF5E9DA086}"/>
            </c:ext>
          </c:extLst>
        </c:ser>
        <c:ser>
          <c:idx val="1"/>
          <c:order val="1"/>
          <c:tx>
            <c:strRef>
              <c:f>'2025'!$B$40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'2025'!$C$40:$N$40</c:f>
              <c:numCache>
                <c:formatCode>0.00</c:formatCode>
                <c:ptCount val="12"/>
                <c:pt idx="0">
                  <c:v>61.848069405227577</c:v>
                </c:pt>
                <c:pt idx="1">
                  <c:v>57.40079800824369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C-4885-8EFC-A3DF5E9DA086}"/>
            </c:ext>
          </c:extLst>
        </c:ser>
        <c:ser>
          <c:idx val="2"/>
          <c:order val="2"/>
          <c:tx>
            <c:strRef>
              <c:f>'2025'!$B$41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'2025'!$C$41:$N$41</c:f>
              <c:numCache>
                <c:formatCode>0.00</c:formatCode>
                <c:ptCount val="12"/>
                <c:pt idx="0">
                  <c:v>17.571192616994562</c:v>
                </c:pt>
                <c:pt idx="1">
                  <c:v>22.416890905037317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9C-4885-8EFC-A3DF5E9DA086}"/>
            </c:ext>
          </c:extLst>
        </c:ser>
        <c:ser>
          <c:idx val="3"/>
          <c:order val="3"/>
          <c:tx>
            <c:strRef>
              <c:f>'2025'!$B$42</c:f>
              <c:strCache>
                <c:ptCount val="1"/>
                <c:pt idx="0">
                  <c:v>Other currencies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'2025'!$C$42:$N$42</c:f>
              <c:numCache>
                <c:formatCode>0.00</c:formatCode>
                <c:ptCount val="12"/>
                <c:pt idx="0">
                  <c:v>20.580737977777861</c:v>
                </c:pt>
                <c:pt idx="1">
                  <c:v>20.182311086718993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C-4885-8EFC-A3DF5E9D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16337872"/>
        <c:axId val="816338432"/>
      </c:barChart>
      <c:catAx>
        <c:axId val="81633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16338432"/>
        <c:crosses val="autoZero"/>
        <c:auto val="1"/>
        <c:lblAlgn val="ctr"/>
        <c:lblOffset val="100"/>
        <c:noMultiLvlLbl val="1"/>
      </c:catAx>
      <c:valAx>
        <c:axId val="81633843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16337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of foreign cash and cheques in</a:t>
            </a:r>
            <a:r>
              <a:rPr lang="hr-HR" sz="1000" baseline="0"/>
              <a:t> </a:t>
            </a:r>
            <a:r>
              <a:rPr lang="hr-HR" sz="1000"/>
              <a:t>2025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491210723434849E-2"/>
          <c:y val="0.14263022081777185"/>
          <c:w val="0.8773346572915160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1947959580146819E-2"/>
                  <c:y val="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A1-40D5-A593-CAEF723645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2025'!$E$80</c:f>
              <c:numCache>
                <c:formatCode>#,##0.00</c:formatCode>
                <c:ptCount val="1"/>
                <c:pt idx="0">
                  <c:v>14.269958000000001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1-40D5-A593-CAEF7236455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2025'!$E$80</c:f>
              <c:numCache>
                <c:formatCode>#,##0.00</c:formatCode>
                <c:ptCount val="1"/>
                <c:pt idx="0">
                  <c:v>13.752045000000001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A1-40D5-A593-CAEF72364558}"/>
            </c:ext>
          </c:extLst>
        </c:ser>
        <c:ser>
          <c:idx val="1"/>
          <c:order val="2"/>
          <c:tx>
            <c:v>March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E4A1-40D5-A593-CAEF72364558}"/>
            </c:ext>
          </c:extLst>
        </c:ser>
        <c:ser>
          <c:idx val="2"/>
          <c:order val="3"/>
          <c:tx>
            <c:v>April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E4A1-40D5-A593-CAEF72364558}"/>
            </c:ext>
          </c:extLst>
        </c:ser>
        <c:ser>
          <c:idx val="3"/>
          <c:order val="4"/>
          <c:tx>
            <c:v>May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E4A1-40D5-A593-CAEF72364558}"/>
            </c:ext>
          </c:extLst>
        </c:ser>
        <c:ser>
          <c:idx val="4"/>
          <c:order val="5"/>
          <c:tx>
            <c:v>June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E4A1-40D5-A593-CAEF72364558}"/>
            </c:ext>
          </c:extLst>
        </c:ser>
        <c:ser>
          <c:idx val="5"/>
          <c:order val="6"/>
          <c:tx>
            <c:v>July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E4A1-40D5-A593-CAEF72364558}"/>
            </c:ext>
          </c:extLst>
        </c:ser>
        <c:ser>
          <c:idx val="6"/>
          <c:order val="7"/>
          <c:tx>
            <c:v>August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E4A1-40D5-A593-CAEF7236455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E4A1-40D5-A593-CAEF72364558}"/>
            </c:ext>
          </c:extLst>
        </c:ser>
        <c:ser>
          <c:idx val="8"/>
          <c:order val="9"/>
          <c:tx>
            <c:v>October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E4A1-40D5-A593-CAEF7236455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E4A1-40D5-A593-CAEF7236455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E4A1-40D5-A593-CAEF72364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09286336"/>
        <c:axId val="609286896"/>
      </c:barChart>
      <c:catAx>
        <c:axId val="609286336"/>
        <c:scaling>
          <c:orientation val="minMax"/>
        </c:scaling>
        <c:delete val="1"/>
        <c:axPos val="b"/>
        <c:majorTickMark val="none"/>
        <c:minorTickMark val="none"/>
        <c:tickLblPos val="none"/>
        <c:crossAx val="609286896"/>
        <c:crosses val="autoZero"/>
        <c:auto val="1"/>
        <c:lblAlgn val="ctr"/>
        <c:lblOffset val="100"/>
        <c:noMultiLvlLbl val="0"/>
      </c:catAx>
      <c:valAx>
        <c:axId val="609286896"/>
        <c:scaling>
          <c:orientation val="minMax"/>
          <c:max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60928633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86469735442069"/>
          <c:y val="0.89689619353256245"/>
          <c:w val="0.82513591115946061"/>
          <c:h val="9.900761583120207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Sale of foreign cash </a:t>
            </a:r>
            <a:r>
              <a:rPr lang="hr-HR" sz="1000" b="1" i="0" u="none" strike="noStrike" baseline="0">
                <a:effectLst/>
              </a:rPr>
              <a:t>in 2025</a:t>
            </a:r>
            <a:endParaRPr lang="hr-HR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"/>
          <c:w val="0.869939518360825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4407641722412792E-2"/>
                  <c:y val="-1.9292637716772674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80-4227-A998-E15E02A4EB6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2025'!$E$81</c:f>
              <c:numCache>
                <c:formatCode>#,##0.00</c:formatCode>
                <c:ptCount val="1"/>
                <c:pt idx="0">
                  <c:v>2.770257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0-4227-A998-E15E02A4EB6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2025'!$E$81</c:f>
              <c:numCache>
                <c:formatCode>#,##0.00</c:formatCode>
                <c:ptCount val="1"/>
                <c:pt idx="0">
                  <c:v>2.4535520000000002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80-4227-A998-E15E02A4EB68}"/>
            </c:ext>
          </c:extLst>
        </c:ser>
        <c:ser>
          <c:idx val="1"/>
          <c:order val="2"/>
          <c:tx>
            <c:v>March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580-4227-A998-E15E02A4EB68}"/>
            </c:ext>
          </c:extLst>
        </c:ser>
        <c:ser>
          <c:idx val="2"/>
          <c:order val="3"/>
          <c:tx>
            <c:v>April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580-4227-A998-E15E02A4EB68}"/>
            </c:ext>
          </c:extLst>
        </c:ser>
        <c:ser>
          <c:idx val="3"/>
          <c:order val="4"/>
          <c:tx>
            <c:v>May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0580-4227-A998-E15E02A4EB68}"/>
            </c:ext>
          </c:extLst>
        </c:ser>
        <c:ser>
          <c:idx val="4"/>
          <c:order val="5"/>
          <c:tx>
            <c:v>June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0580-4227-A998-E15E02A4EB68}"/>
            </c:ext>
          </c:extLst>
        </c:ser>
        <c:ser>
          <c:idx val="5"/>
          <c:order val="6"/>
          <c:tx>
            <c:v>July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0580-4227-A998-E15E02A4EB68}"/>
            </c:ext>
          </c:extLst>
        </c:ser>
        <c:ser>
          <c:idx val="6"/>
          <c:order val="7"/>
          <c:tx>
            <c:v>August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0580-4227-A998-E15E02A4EB6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0580-4227-A998-E15E02A4EB68}"/>
            </c:ext>
          </c:extLst>
        </c:ser>
        <c:ser>
          <c:idx val="8"/>
          <c:order val="9"/>
          <c:tx>
            <c:v>October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0580-4227-A998-E15E02A4EB6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0580-4227-A998-E15E02A4EB6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0580-4227-A998-E15E02A4EB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51334208"/>
        <c:axId val="524212272"/>
      </c:barChart>
      <c:catAx>
        <c:axId val="851334208"/>
        <c:scaling>
          <c:orientation val="minMax"/>
        </c:scaling>
        <c:delete val="1"/>
        <c:axPos val="b"/>
        <c:majorTickMark val="none"/>
        <c:minorTickMark val="none"/>
        <c:tickLblPos val="none"/>
        <c:crossAx val="524212272"/>
        <c:crosses val="autoZero"/>
        <c:auto val="1"/>
        <c:lblAlgn val="ctr"/>
        <c:lblOffset val="100"/>
        <c:noMultiLvlLbl val="0"/>
      </c:catAx>
      <c:valAx>
        <c:axId val="52421227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5133420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476768173782422"/>
          <c:y val="0.87773827160494233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2025</a:t>
            </a:r>
            <a:endParaRPr lang="hr-HR" sz="1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99-44EF-8CD7-1715CDB51D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99-44EF-8CD7-1715CDB51D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99-44EF-8CD7-1715CDB51D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99-44EF-8CD7-1715CDB51D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99-44EF-8CD7-1715CDB51D6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99-44EF-8CD7-1715CDB51D6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99-44EF-8CD7-1715CDB51D6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099-44EF-8CD7-1715CDB51D6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099-44EF-8CD7-1715CDB51D6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099-44EF-8CD7-1715CDB51D6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099-44EF-8CD7-1715CDB51D6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099-44EF-8CD7-1715CDB51D6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099-44EF-8CD7-1715CDB51D6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099-44EF-8CD7-1715CDB51D6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099-44EF-8CD7-1715CDB51D6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099-44EF-8CD7-1715CDB51D6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099-44EF-8CD7-1715CDB51D6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099-44EF-8CD7-1715CDB51D62}"/>
              </c:ext>
            </c:extLst>
          </c:dPt>
          <c:dLbls>
            <c:dLbl>
              <c:idx val="0"/>
              <c:layout>
                <c:manualLayout>
                  <c:x val="3.9688504357678301E-3"/>
                  <c:y val="-3.886027996095054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9-44EF-8CD7-1715CDB51D62}"/>
                </c:ext>
              </c:extLst>
            </c:dLbl>
            <c:dLbl>
              <c:idx val="1"/>
              <c:layout>
                <c:manualLayout>
                  <c:x val="-2.5328881974720353E-3"/>
                  <c:y val="-5.31890655132910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9-44EF-8CD7-1715CDB51D62}"/>
                </c:ext>
              </c:extLst>
            </c:dLbl>
            <c:dLbl>
              <c:idx val="2"/>
              <c:layout>
                <c:manualLayout>
                  <c:x val="-6.9131324900816036E-3"/>
                  <c:y val="-2.650377952076539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9-44EF-8CD7-1715CDB51D62}"/>
                </c:ext>
              </c:extLst>
            </c:dLbl>
            <c:dLbl>
              <c:idx val="3"/>
              <c:layout>
                <c:manualLayout>
                  <c:x val="-4.3254166435109983E-3"/>
                  <c:y val="2.388503737978798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9-44EF-8CD7-1715CDB51D62}"/>
                </c:ext>
              </c:extLst>
            </c:dLbl>
            <c:dLbl>
              <c:idx val="4"/>
              <c:layout>
                <c:manualLayout>
                  <c:x val="-2.0849425745646702E-2"/>
                  <c:y val="9.3408726690558629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9-44EF-8CD7-1715CDB51D62}"/>
                </c:ext>
              </c:extLst>
            </c:dLbl>
            <c:dLbl>
              <c:idx val="5"/>
              <c:layout>
                <c:manualLayout>
                  <c:x val="-6.4194971595921838E-3"/>
                  <c:y val="1.508804501871770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99-44EF-8CD7-1715CDB51D62}"/>
                </c:ext>
              </c:extLst>
            </c:dLbl>
            <c:dLbl>
              <c:idx val="6"/>
              <c:layout>
                <c:manualLayout>
                  <c:x val="-3.7500247097398236E-2"/>
                  <c:y val="6.557592354998538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99-44EF-8CD7-1715CDB51D62}"/>
                </c:ext>
              </c:extLst>
            </c:dLbl>
            <c:dLbl>
              <c:idx val="7"/>
              <c:layout>
                <c:manualLayout>
                  <c:x val="-4.6991957492533931E-2"/>
                  <c:y val="0.1161925822011813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99-44EF-8CD7-1715CDB51D62}"/>
                </c:ext>
              </c:extLst>
            </c:dLbl>
            <c:dLbl>
              <c:idx val="8"/>
              <c:layout>
                <c:manualLayout>
                  <c:x val="-6.7747392982583171E-2"/>
                  <c:y val="0.1618897124496503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99-44EF-8CD7-1715CDB51D62}"/>
                </c:ext>
              </c:extLst>
            </c:dLbl>
            <c:dLbl>
              <c:idx val="9"/>
              <c:layout>
                <c:manualLayout>
                  <c:x val="-7.7553896138529699E-2"/>
                  <c:y val="4.478800012143038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99-44EF-8CD7-1715CDB51D62}"/>
                </c:ext>
              </c:extLst>
            </c:dLbl>
            <c:dLbl>
              <c:idx val="10"/>
              <c:layout>
                <c:manualLayout>
                  <c:x val="4.9837214098985916E-3"/>
                  <c:y val="1.92291407362196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99-44EF-8CD7-1715CDB51D62}"/>
                </c:ext>
              </c:extLst>
            </c:dLbl>
            <c:dLbl>
              <c:idx val="11"/>
              <c:layout>
                <c:manualLayout>
                  <c:x val="-3.0953751199587935E-2"/>
                  <c:y val="5.305261610582342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99-44EF-8CD7-1715CDB51D62}"/>
                </c:ext>
              </c:extLst>
            </c:dLbl>
            <c:dLbl>
              <c:idx val="12"/>
              <c:layout>
                <c:manualLayout>
                  <c:x val="-9.0410793363542005E-2"/>
                  <c:y val="-0.1278492601534177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99-44EF-8CD7-1715CDB51D62}"/>
                </c:ext>
              </c:extLst>
            </c:dLbl>
            <c:dLbl>
              <c:idx val="13"/>
              <c:layout>
                <c:manualLayout>
                  <c:x val="-3.5992300258585096E-2"/>
                  <c:y val="-7.702936538243385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99-44EF-8CD7-1715CDB51D62}"/>
                </c:ext>
              </c:extLst>
            </c:dLbl>
            <c:dLbl>
              <c:idx val="14"/>
              <c:layout>
                <c:manualLayout>
                  <c:x val="-1.024158106529012E-2"/>
                  <c:y val="-3.156039643825504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99-44EF-8CD7-1715CDB51D62}"/>
                </c:ext>
              </c:extLst>
            </c:dLbl>
            <c:dLbl>
              <c:idx val="15"/>
              <c:layout>
                <c:manualLayout>
                  <c:x val="-3.2051050135968838E-2"/>
                  <c:y val="-6.618083860463704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099-44EF-8CD7-1715CDB51D62}"/>
                </c:ext>
              </c:extLst>
            </c:dLbl>
            <c:dLbl>
              <c:idx val="16"/>
              <c:layout>
                <c:manualLayout>
                  <c:x val="-2.6381610135133456E-2"/>
                  <c:y val="-0.1101530182640887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099-44EF-8CD7-1715CDB51D62}"/>
                </c:ext>
              </c:extLst>
            </c:dLbl>
            <c:dLbl>
              <c:idx val="17"/>
              <c:layout>
                <c:manualLayout>
                  <c:x val="-4.2132903713323754E-2"/>
                  <c:y val="-6.27219899244734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66653115161559"/>
                      <c:h val="7.69865451936734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0099-44EF-8CD7-1715CDB51D6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'2025'!$B$15:$B$32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PLN</c:v>
                </c:pt>
                <c:pt idx="17">
                  <c:v>other currencies</c:v>
                </c:pt>
              </c:strCache>
            </c:strRef>
          </c:cat>
          <c:val>
            <c:numRef>
              <c:f>'2025'!$P$15:$P$32</c:f>
              <c:numCache>
                <c:formatCode>#,##0.00</c:formatCode>
                <c:ptCount val="18"/>
                <c:pt idx="0">
                  <c:v>1.361536905761243</c:v>
                </c:pt>
                <c:pt idx="1">
                  <c:v>1.7862670943335661</c:v>
                </c:pt>
                <c:pt idx="2">
                  <c:v>0.25979212058348883</c:v>
                </c:pt>
                <c:pt idx="3">
                  <c:v>3.1943873110995154E-3</c:v>
                </c:pt>
                <c:pt idx="4">
                  <c:v>4.1398447419482487</c:v>
                </c:pt>
                <c:pt idx="5">
                  <c:v>7.7302969769545718E-2</c:v>
                </c:pt>
                <c:pt idx="6">
                  <c:v>7.817526008990246E-3</c:v>
                </c:pt>
                <c:pt idx="7">
                  <c:v>2.7973448204543778E-3</c:v>
                </c:pt>
                <c:pt idx="8">
                  <c:v>1.1267584620883977E-2</c:v>
                </c:pt>
                <c:pt idx="9">
                  <c:v>19.933217453073489</c:v>
                </c:pt>
                <c:pt idx="10">
                  <c:v>3.7775194060533099</c:v>
                </c:pt>
                <c:pt idx="11">
                  <c:v>59.680256869647216</c:v>
                </c:pt>
                <c:pt idx="12">
                  <c:v>0.13892576905626489</c:v>
                </c:pt>
                <c:pt idx="13">
                  <c:v>6.9783225628539322E-3</c:v>
                </c:pt>
                <c:pt idx="14">
                  <c:v>2.6469499376342501E-4</c:v>
                </c:pt>
                <c:pt idx="15">
                  <c:v>8.5440265378388105</c:v>
                </c:pt>
                <c:pt idx="16">
                  <c:v>0.1718863115751241</c:v>
                </c:pt>
                <c:pt idx="17">
                  <c:v>9.7103960041643747E-2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099-44EF-8CD7-1715CDB51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January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C2-418E-ACCA-F59FC1F95B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C2-418E-ACCA-F59FC1F95B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C2-418E-ACCA-F59FC1F95BB1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C2-418E-ACCA-F59FC1F95BB1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C2-418E-ACCA-F59FC1F95BB1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C2-418E-ACCA-F59FC1F95B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'2025'!$C$50:$C$52</c:f>
              <c:numCache>
                <c:formatCode>#,##0.00</c:formatCode>
                <c:ptCount val="3"/>
                <c:pt idx="0">
                  <c:v>83.742828362200825</c:v>
                </c:pt>
                <c:pt idx="1">
                  <c:v>16.257171637799171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C2-418E-ACCA-F59FC1F95B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January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FD-4F6A-A249-135C6D8C1B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FD-4F6A-A249-135C6D8C1B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FD-4F6A-A249-135C6D8C1B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FD-4F6A-A249-135C6D8C1BF5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FD-4F6A-A249-135C6D8C1BF5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FD-4F6A-A249-135C6D8C1BF5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D-4F6A-A249-135C6D8C1BF5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FD-4F6A-A249-135C6D8C1B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'2025'!$C$40:$C$42</c:f>
              <c:numCache>
                <c:formatCode>0.00</c:formatCode>
                <c:ptCount val="3"/>
                <c:pt idx="0">
                  <c:v>61.848069405227577</c:v>
                </c:pt>
                <c:pt idx="1">
                  <c:v>17.571192616994562</c:v>
                </c:pt>
                <c:pt idx="2">
                  <c:v>20.580737977777861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FD-4F6A-A249-135C6D8C1B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February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B7-4F8A-BC22-E5A388D187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B7-4F8A-BC22-E5A388D187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B7-4F8A-BC22-E5A388D18741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B7-4F8A-BC22-E5A388D18741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B7-4F8A-BC22-E5A388D18741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B7-4F8A-BC22-E5A388D1874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'2025'!$D$50:$D$52</c:f>
              <c:numCache>
                <c:formatCode>#,##0.00</c:formatCode>
                <c:ptCount val="3"/>
                <c:pt idx="0">
                  <c:v>84.859848112969857</c:v>
                </c:pt>
                <c:pt idx="1">
                  <c:v>15.140151887030143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B7-4F8A-BC22-E5A388D187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February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4E-47F3-8AEE-906F08CC93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4E-47F3-8AEE-906F08CC93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4E-47F3-8AEE-906F08CC93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4E-47F3-8AEE-906F08CC9317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E-47F3-8AEE-906F08CC9317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4E-47F3-8AEE-906F08CC9317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4E-47F3-8AEE-906F08CC9317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4E-47F3-8AEE-906F08CC931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'2025'!$D$40:$D$42</c:f>
              <c:numCache>
                <c:formatCode>0.00</c:formatCode>
                <c:ptCount val="3"/>
                <c:pt idx="0">
                  <c:v>57.40079800824369</c:v>
                </c:pt>
                <c:pt idx="1">
                  <c:v>22.416890905037317</c:v>
                </c:pt>
                <c:pt idx="2">
                  <c:v>20.182311086718993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4E-47F3-8AEE-906F08CC93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136070</xdr:colOff>
      <xdr:row>0</xdr:row>
      <xdr:rowOff>134710</xdr:rowOff>
    </xdr:from>
    <xdr:to>
      <xdr:col>10</xdr:col>
      <xdr:colOff>514350</xdr:colOff>
      <xdr:row>20</xdr:row>
      <xdr:rowOff>136210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28575</xdr:rowOff>
    </xdr:from>
    <xdr:to>
      <xdr:col>10</xdr:col>
      <xdr:colOff>504825</xdr:colOff>
      <xdr:row>43</xdr:row>
      <xdr:rowOff>6943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157369</xdr:colOff>
      <xdr:row>88</xdr:row>
      <xdr:rowOff>99390</xdr:rowOff>
    </xdr:from>
    <xdr:to>
      <xdr:col>10</xdr:col>
      <xdr:colOff>521803</xdr:colOff>
      <xdr:row>108</xdr:row>
      <xdr:rowOff>91108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A84683A-5DF6-4DF5-A9A5-F80A4BC71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411F8179-6C10-4F31-924E-1CA850EA3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N90:Q107"/>
  <sheetViews>
    <sheetView showGridLines="0" tabSelected="1" zoomScale="85" zoomScaleNormal="85" workbookViewId="0">
      <selection activeCell="O4" sqref="O4"/>
    </sheetView>
  </sheetViews>
  <sheetFormatPr defaultColWidth="9.33203125" defaultRowHeight="12.95" customHeight="1" x14ac:dyDescent="0.2"/>
  <cols>
    <col min="1" max="1" width="2.83203125" style="1" customWidth="1"/>
    <col min="2" max="16384" width="9.33203125" style="1"/>
  </cols>
  <sheetData>
    <row r="90" spans="14:17" ht="12.95" customHeight="1" x14ac:dyDescent="0.2">
      <c r="N90" s="27"/>
      <c r="O90" s="58"/>
      <c r="P90" s="27"/>
      <c r="Q90" s="58"/>
    </row>
    <row r="91" spans="14:17" ht="12.95" customHeight="1" x14ac:dyDescent="0.2">
      <c r="N91" s="27"/>
      <c r="O91" s="58"/>
      <c r="P91" s="27"/>
      <c r="Q91" s="58"/>
    </row>
    <row r="92" spans="14:17" ht="12.95" customHeight="1" x14ac:dyDescent="0.2">
      <c r="N92" s="27"/>
      <c r="O92" s="58"/>
      <c r="P92" s="27"/>
      <c r="Q92" s="58"/>
    </row>
    <row r="93" spans="14:17" ht="12.95" customHeight="1" x14ac:dyDescent="0.2">
      <c r="N93" s="27"/>
      <c r="O93" s="58"/>
      <c r="P93" s="27"/>
      <c r="Q93" s="58"/>
    </row>
    <row r="94" spans="14:17" ht="12.95" customHeight="1" x14ac:dyDescent="0.2">
      <c r="N94" s="27"/>
      <c r="O94" s="58"/>
      <c r="P94" s="27"/>
      <c r="Q94" s="58"/>
    </row>
    <row r="95" spans="14:17" ht="12.95" customHeight="1" x14ac:dyDescent="0.2">
      <c r="N95" s="27"/>
      <c r="O95" s="58"/>
      <c r="P95" s="27"/>
      <c r="Q95" s="58"/>
    </row>
    <row r="96" spans="14:17" ht="12.95" customHeight="1" x14ac:dyDescent="0.2">
      <c r="N96" s="27"/>
      <c r="O96" s="58"/>
      <c r="P96" s="27"/>
      <c r="Q96" s="58"/>
    </row>
    <row r="97" spans="14:17" ht="12.95" customHeight="1" x14ac:dyDescent="0.2">
      <c r="N97" s="20"/>
      <c r="O97" s="58"/>
      <c r="P97" s="20"/>
      <c r="Q97" s="58"/>
    </row>
    <row r="98" spans="14:17" ht="12.95" customHeight="1" x14ac:dyDescent="0.2">
      <c r="N98" s="27"/>
      <c r="O98" s="58"/>
      <c r="P98" s="27"/>
      <c r="Q98" s="58"/>
    </row>
    <row r="99" spans="14:17" ht="12.95" customHeight="1" x14ac:dyDescent="0.2">
      <c r="N99" s="27"/>
      <c r="O99" s="58"/>
      <c r="P99" s="27"/>
      <c r="Q99" s="58"/>
    </row>
    <row r="100" spans="14:17" ht="12.95" customHeight="1" x14ac:dyDescent="0.2">
      <c r="N100" s="27"/>
      <c r="O100" s="58"/>
      <c r="P100" s="27"/>
      <c r="Q100" s="58"/>
    </row>
    <row r="101" spans="14:17" ht="12.95" customHeight="1" x14ac:dyDescent="0.2">
      <c r="N101" s="27"/>
      <c r="O101" s="58"/>
      <c r="P101" s="27"/>
      <c r="Q101" s="58"/>
    </row>
    <row r="102" spans="14:17" ht="12.95" customHeight="1" x14ac:dyDescent="0.2">
      <c r="N102" s="27"/>
      <c r="O102" s="58"/>
      <c r="P102" s="27"/>
      <c r="Q102" s="58"/>
    </row>
    <row r="103" spans="14:17" ht="12.95" customHeight="1" x14ac:dyDescent="0.2">
      <c r="N103" s="20"/>
      <c r="O103" s="58"/>
      <c r="P103" s="20"/>
      <c r="Q103" s="58"/>
    </row>
    <row r="104" spans="14:17" ht="12.95" customHeight="1" x14ac:dyDescent="0.2">
      <c r="N104" s="20"/>
      <c r="O104" s="58"/>
      <c r="P104" s="20"/>
      <c r="Q104" s="58"/>
    </row>
    <row r="105" spans="14:17" ht="12.95" customHeight="1" x14ac:dyDescent="0.2">
      <c r="N105" s="27"/>
      <c r="O105" s="58"/>
      <c r="P105" s="27"/>
      <c r="Q105" s="58"/>
    </row>
    <row r="106" spans="14:17" ht="12.95" customHeight="1" x14ac:dyDescent="0.2">
      <c r="N106" s="27"/>
      <c r="O106" s="58"/>
      <c r="P106" s="27"/>
      <c r="Q106" s="58"/>
    </row>
    <row r="107" spans="14:17" ht="12.95" customHeight="1" x14ac:dyDescent="0.2">
      <c r="N107" s="27"/>
      <c r="O107" s="58"/>
      <c r="P107" s="27"/>
      <c r="Q107" s="58"/>
    </row>
  </sheetData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1"/>
  <sheetViews>
    <sheetView showGridLines="0" topLeftCell="A29" zoomScale="85" zoomScaleNormal="85" workbookViewId="0">
      <selection activeCell="B2" sqref="B2"/>
    </sheetView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75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36">
        <v>416845</v>
      </c>
      <c r="E6" s="36">
        <v>240334</v>
      </c>
    </row>
    <row r="7" spans="2:5" ht="12.95" customHeight="1" x14ac:dyDescent="0.2">
      <c r="B7" s="27" t="s">
        <v>1</v>
      </c>
      <c r="C7" s="27" t="s">
        <v>15</v>
      </c>
      <c r="D7" s="36">
        <v>469090</v>
      </c>
      <c r="E7" s="36">
        <v>304885</v>
      </c>
    </row>
    <row r="8" spans="2:5" ht="12.95" customHeight="1" x14ac:dyDescent="0.2">
      <c r="B8" s="27" t="s">
        <v>2</v>
      </c>
      <c r="C8" s="27" t="s">
        <v>16</v>
      </c>
      <c r="D8" s="36">
        <v>263050</v>
      </c>
      <c r="E8" s="36">
        <v>9787</v>
      </c>
    </row>
    <row r="9" spans="2:5" ht="12.95" customHeight="1" x14ac:dyDescent="0.2">
      <c r="B9" s="27" t="s">
        <v>3</v>
      </c>
      <c r="C9" s="27" t="s">
        <v>17</v>
      </c>
      <c r="D9" s="36">
        <v>1100</v>
      </c>
      <c r="E9" s="36">
        <v>103</v>
      </c>
    </row>
    <row r="10" spans="2:5" ht="12.95" customHeight="1" x14ac:dyDescent="0.2">
      <c r="B10" s="27" t="s">
        <v>4</v>
      </c>
      <c r="C10" s="27" t="s">
        <v>18</v>
      </c>
      <c r="D10" s="36">
        <v>160398922</v>
      </c>
      <c r="E10" s="36">
        <v>371273</v>
      </c>
    </row>
    <row r="11" spans="2:5" ht="12.95" customHeight="1" x14ac:dyDescent="0.2">
      <c r="B11" s="27" t="s">
        <v>5</v>
      </c>
      <c r="C11" s="27" t="s">
        <v>19</v>
      </c>
      <c r="D11" s="36">
        <v>1669100</v>
      </c>
      <c r="E11" s="36">
        <v>9712</v>
      </c>
    </row>
    <row r="12" spans="2:5" ht="12.95" customHeight="1" x14ac:dyDescent="0.2">
      <c r="B12" s="27" t="s">
        <v>6</v>
      </c>
      <c r="C12" s="27" t="s">
        <v>20</v>
      </c>
      <c r="D12" s="36">
        <v>17600</v>
      </c>
      <c r="E12" s="36">
        <v>1040</v>
      </c>
    </row>
    <row r="13" spans="2:5" ht="12.95" customHeight="1" x14ac:dyDescent="0.2">
      <c r="B13" s="27" t="s">
        <v>28</v>
      </c>
      <c r="C13" s="27" t="s">
        <v>29</v>
      </c>
      <c r="D13" s="36">
        <v>82350</v>
      </c>
      <c r="E13" s="36">
        <v>546</v>
      </c>
    </row>
    <row r="14" spans="2:5" ht="12.95" customHeight="1" x14ac:dyDescent="0.2">
      <c r="B14" s="27" t="s">
        <v>7</v>
      </c>
      <c r="C14" s="27" t="s">
        <v>21</v>
      </c>
      <c r="D14" s="36">
        <v>17130</v>
      </c>
      <c r="E14" s="36">
        <v>1053</v>
      </c>
    </row>
    <row r="15" spans="2:5" ht="12.95" customHeight="1" x14ac:dyDescent="0.2">
      <c r="B15" s="27" t="s">
        <v>8</v>
      </c>
      <c r="C15" s="27" t="s">
        <v>22</v>
      </c>
      <c r="D15" s="36">
        <v>2478000</v>
      </c>
      <c r="E15" s="36">
        <v>2562628</v>
      </c>
    </row>
    <row r="16" spans="2:5" ht="12.95" customHeight="1" x14ac:dyDescent="0.2">
      <c r="B16" s="27" t="s">
        <v>9</v>
      </c>
      <c r="C16" s="27" t="s">
        <v>23</v>
      </c>
      <c r="D16" s="36">
        <v>334565</v>
      </c>
      <c r="E16" s="36">
        <v>385271</v>
      </c>
    </row>
    <row r="17" spans="2:17" ht="12.95" customHeight="1" x14ac:dyDescent="0.2">
      <c r="B17" s="27" t="s">
        <v>10</v>
      </c>
      <c r="C17" s="27" t="s">
        <v>24</v>
      </c>
      <c r="D17" s="36">
        <v>10110409</v>
      </c>
      <c r="E17" s="36">
        <v>9552161</v>
      </c>
    </row>
    <row r="18" spans="2:17" ht="12.95" customHeight="1" x14ac:dyDescent="0.2">
      <c r="B18" s="27" t="s">
        <v>11</v>
      </c>
      <c r="C18" s="27" t="s">
        <v>25</v>
      </c>
      <c r="D18" s="36">
        <v>2122652</v>
      </c>
      <c r="E18" s="36">
        <v>15119</v>
      </c>
    </row>
    <row r="19" spans="2:17" ht="12.95" customHeight="1" x14ac:dyDescent="0.2">
      <c r="B19" s="27" t="s">
        <v>30</v>
      </c>
      <c r="C19" s="27" t="s">
        <v>31</v>
      </c>
      <c r="D19" s="36">
        <v>2600</v>
      </c>
      <c r="E19" s="36">
        <v>403</v>
      </c>
    </row>
    <row r="20" spans="2:17" ht="12.95" customHeight="1" x14ac:dyDescent="0.2">
      <c r="B20" s="27" t="s">
        <v>32</v>
      </c>
      <c r="C20" s="27" t="s">
        <v>33</v>
      </c>
      <c r="D20" s="36">
        <v>0</v>
      </c>
      <c r="E20" s="36">
        <v>0</v>
      </c>
    </row>
    <row r="21" spans="2:17" ht="12.95" customHeight="1" x14ac:dyDescent="0.2">
      <c r="B21" s="27" t="s">
        <v>12</v>
      </c>
      <c r="C21" s="27" t="s">
        <v>26</v>
      </c>
      <c r="D21" s="36">
        <v>1587555</v>
      </c>
      <c r="E21" s="36">
        <v>794824</v>
      </c>
      <c r="H21" s="14"/>
    </row>
    <row r="22" spans="2:17" ht="12.95" customHeight="1" x14ac:dyDescent="0.2">
      <c r="B22" s="27" t="s">
        <v>13</v>
      </c>
      <c r="C22" s="27" t="s">
        <v>27</v>
      </c>
      <c r="D22" s="36">
        <v>64130</v>
      </c>
      <c r="E22" s="36">
        <v>13361</v>
      </c>
      <c r="H22" s="14"/>
    </row>
    <row r="23" spans="2:17" ht="12.95" customHeight="1" x14ac:dyDescent="0.2">
      <c r="B23" s="59" t="s">
        <v>73</v>
      </c>
      <c r="C23" s="27" t="s">
        <v>74</v>
      </c>
      <c r="D23" s="36"/>
      <c r="E23" s="36">
        <v>7458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14269958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14.269958000000001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76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36">
        <v>22610</v>
      </c>
      <c r="E32" s="36">
        <v>13683</v>
      </c>
      <c r="Q32" s="22"/>
    </row>
    <row r="33" spans="2:17" ht="12.95" customHeight="1" x14ac:dyDescent="0.2">
      <c r="B33" s="27">
        <v>124</v>
      </c>
      <c r="C33" s="27" t="s">
        <v>15</v>
      </c>
      <c r="D33" s="36">
        <v>32555</v>
      </c>
      <c r="E33" s="36">
        <v>22246</v>
      </c>
      <c r="Q33" s="22"/>
    </row>
    <row r="34" spans="2:17" ht="12.95" customHeight="1" x14ac:dyDescent="0.2">
      <c r="B34" s="27" t="s">
        <v>2</v>
      </c>
      <c r="C34" s="27" t="s">
        <v>16</v>
      </c>
      <c r="D34" s="36">
        <v>115750</v>
      </c>
      <c r="E34" s="36">
        <v>4942</v>
      </c>
    </row>
    <row r="35" spans="2:17" ht="12.95" customHeight="1" x14ac:dyDescent="0.2">
      <c r="B35" s="27" t="s">
        <v>3</v>
      </c>
      <c r="C35" s="27" t="s">
        <v>17</v>
      </c>
      <c r="D35" s="36">
        <v>1300</v>
      </c>
      <c r="E35" s="36">
        <v>180</v>
      </c>
    </row>
    <row r="36" spans="2:17" ht="12.95" customHeight="1" x14ac:dyDescent="0.2">
      <c r="B36" s="27" t="s">
        <v>4</v>
      </c>
      <c r="C36" s="27" t="s">
        <v>18</v>
      </c>
      <c r="D36" s="36">
        <v>146606272</v>
      </c>
      <c r="E36" s="36">
        <v>348218</v>
      </c>
    </row>
    <row r="37" spans="2:17" ht="12.95" customHeight="1" x14ac:dyDescent="0.2">
      <c r="B37" s="27" t="s">
        <v>5</v>
      </c>
      <c r="C37" s="27" t="s">
        <v>19</v>
      </c>
      <c r="D37" s="36">
        <v>1067100</v>
      </c>
      <c r="E37" s="36">
        <v>6918</v>
      </c>
    </row>
    <row r="38" spans="2:17" ht="12.95" customHeight="1" x14ac:dyDescent="0.2">
      <c r="B38" s="27" t="s">
        <v>6</v>
      </c>
      <c r="C38" s="27" t="s">
        <v>20</v>
      </c>
      <c r="D38" s="36">
        <v>150</v>
      </c>
      <c r="E38" s="36">
        <v>13</v>
      </c>
    </row>
    <row r="39" spans="2:17" ht="12.95" customHeight="1" x14ac:dyDescent="0.2">
      <c r="B39" s="27" t="s">
        <v>28</v>
      </c>
      <c r="C39" s="27" t="s">
        <v>29</v>
      </c>
      <c r="D39" s="36">
        <v>20260</v>
      </c>
      <c r="E39" s="36">
        <v>266</v>
      </c>
    </row>
    <row r="40" spans="2:17" ht="12.95" customHeight="1" x14ac:dyDescent="0.2">
      <c r="B40" s="27" t="s">
        <v>7</v>
      </c>
      <c r="C40" s="27" t="s">
        <v>21</v>
      </c>
      <c r="D40" s="36">
        <v>6610</v>
      </c>
      <c r="E40" s="36">
        <v>589</v>
      </c>
    </row>
    <row r="41" spans="2:17" ht="12.95" customHeight="1" x14ac:dyDescent="0.2">
      <c r="B41" s="27" t="s">
        <v>8</v>
      </c>
      <c r="C41" s="27" t="s">
        <v>22</v>
      </c>
      <c r="D41" s="36">
        <v>400350</v>
      </c>
      <c r="E41" s="36">
        <v>431541</v>
      </c>
    </row>
    <row r="42" spans="2:17" ht="12.95" customHeight="1" x14ac:dyDescent="0.2">
      <c r="B42" s="27" t="s">
        <v>9</v>
      </c>
      <c r="C42" s="27" t="s">
        <v>23</v>
      </c>
      <c r="D42" s="36">
        <v>202560</v>
      </c>
      <c r="E42" s="36">
        <v>246929</v>
      </c>
    </row>
    <row r="43" spans="2:17" ht="12.95" customHeight="1" x14ac:dyDescent="0.2">
      <c r="B43" s="27" t="s">
        <v>10</v>
      </c>
      <c r="C43" s="27" t="s">
        <v>24</v>
      </c>
      <c r="D43" s="36">
        <v>1007520</v>
      </c>
      <c r="E43" s="36">
        <v>986883</v>
      </c>
    </row>
    <row r="44" spans="2:17" ht="12.95" customHeight="1" x14ac:dyDescent="0.2">
      <c r="B44" s="27" t="s">
        <v>11</v>
      </c>
      <c r="C44" s="27" t="s">
        <v>25</v>
      </c>
      <c r="D44" s="36">
        <v>1371032</v>
      </c>
      <c r="E44" s="36">
        <v>12397</v>
      </c>
    </row>
    <row r="45" spans="2:17" ht="12.95" customHeight="1" x14ac:dyDescent="0.2">
      <c r="B45" s="27" t="s">
        <v>30</v>
      </c>
      <c r="C45" s="27" t="s">
        <v>31</v>
      </c>
      <c r="D45" s="36">
        <v>2005</v>
      </c>
      <c r="E45" s="36">
        <v>407</v>
      </c>
    </row>
    <row r="46" spans="2:17" ht="12.95" customHeight="1" x14ac:dyDescent="0.2">
      <c r="B46" s="20" t="s">
        <v>32</v>
      </c>
      <c r="C46" s="20" t="s">
        <v>33</v>
      </c>
      <c r="D46" s="36">
        <v>100</v>
      </c>
      <c r="E46" s="36">
        <v>53</v>
      </c>
    </row>
    <row r="47" spans="2:17" ht="12.95" customHeight="1" x14ac:dyDescent="0.2">
      <c r="B47" s="27" t="s">
        <v>12</v>
      </c>
      <c r="C47" s="27" t="s">
        <v>26</v>
      </c>
      <c r="D47" s="36">
        <v>1291835</v>
      </c>
      <c r="E47" s="36">
        <v>673448</v>
      </c>
    </row>
    <row r="48" spans="2:17" ht="12.95" customHeight="1" x14ac:dyDescent="0.2">
      <c r="B48" s="27" t="s">
        <v>13</v>
      </c>
      <c r="C48" s="27" t="s">
        <v>27</v>
      </c>
      <c r="D48" s="36">
        <v>54580</v>
      </c>
      <c r="E48" s="36">
        <v>13676</v>
      </c>
    </row>
    <row r="49" spans="2:5" ht="12.95" customHeight="1" x14ac:dyDescent="0.2">
      <c r="B49" s="59" t="s">
        <v>73</v>
      </c>
      <c r="C49" s="27" t="s">
        <v>74</v>
      </c>
      <c r="D49" s="36"/>
      <c r="E49" s="36">
        <v>7868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2770257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2.770257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77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78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14.269958000000001</v>
      </c>
    </row>
    <row r="81" spans="2:5" ht="12.95" customHeight="1" x14ac:dyDescent="0.2">
      <c r="B81" s="24" t="s">
        <v>57</v>
      </c>
      <c r="C81" s="11"/>
      <c r="D81" s="11"/>
      <c r="E81" s="19">
        <f>+E51</f>
        <v>2.770257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7 B8:B21 B32:B47 B58:B70 B22:C22 B48:C48 B71:C7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6F0D-3B10-45EE-AF5D-4A1594772D3A}">
  <sheetPr>
    <pageSetUpPr fitToPage="1"/>
  </sheetPr>
  <dimension ref="B2:Q81"/>
  <sheetViews>
    <sheetView showGridLines="0" zoomScale="85" zoomScaleNormal="85" workbookViewId="0">
      <selection activeCell="E24" sqref="E24"/>
    </sheetView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80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301720</v>
      </c>
      <c r="E6" s="60">
        <v>174530</v>
      </c>
    </row>
    <row r="7" spans="2:5" ht="12.95" customHeight="1" x14ac:dyDescent="0.2">
      <c r="B7" s="27" t="s">
        <v>1</v>
      </c>
      <c r="C7" s="27" t="s">
        <v>15</v>
      </c>
      <c r="D7" s="60">
        <v>354290</v>
      </c>
      <c r="E7" s="60">
        <v>229825</v>
      </c>
    </row>
    <row r="8" spans="2:5" ht="12.95" customHeight="1" x14ac:dyDescent="0.2">
      <c r="B8" s="27" t="s">
        <v>2</v>
      </c>
      <c r="C8" s="27" t="s">
        <v>16</v>
      </c>
      <c r="D8" s="60">
        <v>1420800</v>
      </c>
      <c r="E8" s="60">
        <v>55265</v>
      </c>
    </row>
    <row r="9" spans="2:5" ht="12.95" customHeight="1" x14ac:dyDescent="0.2">
      <c r="B9" s="27" t="s">
        <v>3</v>
      </c>
      <c r="C9" s="27" t="s">
        <v>17</v>
      </c>
      <c r="D9" s="60">
        <v>6250</v>
      </c>
      <c r="E9" s="60">
        <v>585</v>
      </c>
    </row>
    <row r="10" spans="2:5" ht="12.95" customHeight="1" x14ac:dyDescent="0.2">
      <c r="B10" s="27" t="s">
        <v>4</v>
      </c>
      <c r="C10" s="27" t="s">
        <v>18</v>
      </c>
      <c r="D10" s="60">
        <v>144063800</v>
      </c>
      <c r="E10" s="60">
        <v>340700</v>
      </c>
    </row>
    <row r="11" spans="2:5" ht="12.95" customHeight="1" x14ac:dyDescent="0.2">
      <c r="B11" s="27" t="s">
        <v>5</v>
      </c>
      <c r="C11" s="27" t="s">
        <v>19</v>
      </c>
      <c r="D11" s="60">
        <v>811000</v>
      </c>
      <c r="E11" s="60">
        <v>4615</v>
      </c>
    </row>
    <row r="12" spans="2:5" ht="12.95" customHeight="1" x14ac:dyDescent="0.2">
      <c r="B12" s="27" t="s">
        <v>6</v>
      </c>
      <c r="C12" s="27" t="s">
        <v>20</v>
      </c>
      <c r="D12" s="60">
        <v>18350</v>
      </c>
      <c r="E12" s="60">
        <v>1082</v>
      </c>
    </row>
    <row r="13" spans="2:5" ht="12.95" customHeight="1" x14ac:dyDescent="0.2">
      <c r="B13" s="27" t="s">
        <v>28</v>
      </c>
      <c r="C13" s="27" t="s">
        <v>29</v>
      </c>
      <c r="D13" s="60">
        <v>17520</v>
      </c>
      <c r="E13" s="60">
        <v>117</v>
      </c>
    </row>
    <row r="14" spans="2:5" ht="12.95" customHeight="1" x14ac:dyDescent="0.2">
      <c r="B14" s="27" t="s">
        <v>7</v>
      </c>
      <c r="C14" s="27" t="s">
        <v>21</v>
      </c>
      <c r="D14" s="60">
        <v>19440</v>
      </c>
      <c r="E14" s="60">
        <v>1172</v>
      </c>
    </row>
    <row r="15" spans="2:5" ht="12.95" customHeight="1" x14ac:dyDescent="0.2">
      <c r="B15" s="27" t="s">
        <v>8</v>
      </c>
      <c r="C15" s="27" t="s">
        <v>22</v>
      </c>
      <c r="D15" s="60">
        <v>3240960</v>
      </c>
      <c r="E15" s="60">
        <v>3361794</v>
      </c>
    </row>
    <row r="16" spans="2:5" ht="12.95" customHeight="1" x14ac:dyDescent="0.2">
      <c r="B16" s="27" t="s">
        <v>9</v>
      </c>
      <c r="C16" s="27" t="s">
        <v>23</v>
      </c>
      <c r="D16" s="60">
        <v>376025</v>
      </c>
      <c r="E16" s="60">
        <v>439969</v>
      </c>
    </row>
    <row r="17" spans="2:17" ht="12.95" customHeight="1" x14ac:dyDescent="0.2">
      <c r="B17" s="27" t="s">
        <v>10</v>
      </c>
      <c r="C17" s="27" t="s">
        <v>24</v>
      </c>
      <c r="D17" s="60">
        <v>8937709</v>
      </c>
      <c r="E17" s="60">
        <v>8401244</v>
      </c>
    </row>
    <row r="18" spans="2:17" ht="12.95" customHeight="1" x14ac:dyDescent="0.2">
      <c r="B18" s="27" t="s">
        <v>11</v>
      </c>
      <c r="C18" s="27" t="s">
        <v>25</v>
      </c>
      <c r="D18" s="60">
        <v>1418960</v>
      </c>
      <c r="E18" s="60">
        <v>10156</v>
      </c>
    </row>
    <row r="19" spans="2:17" ht="12.95" customHeight="1" x14ac:dyDescent="0.2">
      <c r="B19" s="27" t="s">
        <v>30</v>
      </c>
      <c r="C19" s="27" t="s">
        <v>31</v>
      </c>
      <c r="D19" s="60">
        <v>8758</v>
      </c>
      <c r="E19" s="60">
        <v>1353</v>
      </c>
    </row>
    <row r="20" spans="2:17" ht="12.95" customHeight="1" x14ac:dyDescent="0.2">
      <c r="B20" s="27" t="s">
        <v>32</v>
      </c>
      <c r="C20" s="27" t="s">
        <v>33</v>
      </c>
      <c r="D20" s="60">
        <v>70</v>
      </c>
      <c r="E20" s="60">
        <v>30</v>
      </c>
    </row>
    <row r="21" spans="2:17" ht="12.95" customHeight="1" x14ac:dyDescent="0.2">
      <c r="B21" s="27" t="s">
        <v>12</v>
      </c>
      <c r="C21" s="27" t="s">
        <v>26</v>
      </c>
      <c r="D21" s="60">
        <v>1400703</v>
      </c>
      <c r="E21" s="60">
        <v>703207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85590</v>
      </c>
      <c r="E22" s="60">
        <v>18904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7497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13752045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13.752045000000001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81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39550</v>
      </c>
      <c r="E32" s="60">
        <v>24107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54480</v>
      </c>
      <c r="E33" s="60">
        <v>36903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385300</v>
      </c>
      <c r="E34" s="60">
        <v>16376</v>
      </c>
    </row>
    <row r="35" spans="2:17" ht="12.95" customHeight="1" x14ac:dyDescent="0.2">
      <c r="B35" s="27" t="s">
        <v>3</v>
      </c>
      <c r="C35" s="27" t="s">
        <v>17</v>
      </c>
      <c r="D35" s="60">
        <v>1400</v>
      </c>
      <c r="E35" s="60">
        <v>194</v>
      </c>
    </row>
    <row r="36" spans="2:17" ht="12.95" customHeight="1" x14ac:dyDescent="0.2">
      <c r="B36" s="27" t="s">
        <v>4</v>
      </c>
      <c r="C36" s="27" t="s">
        <v>18</v>
      </c>
      <c r="D36" s="60">
        <v>130232707</v>
      </c>
      <c r="E36" s="60">
        <v>316134</v>
      </c>
    </row>
    <row r="37" spans="2:17" ht="12.95" customHeight="1" x14ac:dyDescent="0.2">
      <c r="B37" s="27" t="s">
        <v>5</v>
      </c>
      <c r="C37" s="27" t="s">
        <v>19</v>
      </c>
      <c r="D37" s="60">
        <v>676000</v>
      </c>
      <c r="E37" s="60">
        <v>4455</v>
      </c>
    </row>
    <row r="38" spans="2:17" ht="12.95" customHeight="1" x14ac:dyDescent="0.2">
      <c r="B38" s="27" t="s">
        <v>6</v>
      </c>
      <c r="C38" s="27" t="s">
        <v>20</v>
      </c>
      <c r="D38" s="60">
        <v>5400</v>
      </c>
      <c r="E38" s="60">
        <v>464</v>
      </c>
    </row>
    <row r="39" spans="2:17" ht="12.95" customHeight="1" x14ac:dyDescent="0.2">
      <c r="B39" s="27" t="s">
        <v>28</v>
      </c>
      <c r="C39" s="27" t="s">
        <v>29</v>
      </c>
      <c r="D39" s="60">
        <v>100</v>
      </c>
      <c r="E39" s="60">
        <v>1</v>
      </c>
    </row>
    <row r="40" spans="2:17" ht="12.95" customHeight="1" x14ac:dyDescent="0.2">
      <c r="B40" s="27" t="s">
        <v>7</v>
      </c>
      <c r="C40" s="27" t="s">
        <v>21</v>
      </c>
      <c r="D40" s="60">
        <v>10190</v>
      </c>
      <c r="E40" s="60">
        <v>932</v>
      </c>
    </row>
    <row r="41" spans="2:17" ht="12.95" customHeight="1" x14ac:dyDescent="0.2">
      <c r="B41" s="27" t="s">
        <v>8</v>
      </c>
      <c r="C41" s="27" t="s">
        <v>22</v>
      </c>
      <c r="D41" s="60">
        <v>254470</v>
      </c>
      <c r="E41" s="60">
        <v>270997</v>
      </c>
    </row>
    <row r="42" spans="2:17" ht="12.95" customHeight="1" x14ac:dyDescent="0.2">
      <c r="B42" s="27" t="s">
        <v>9</v>
      </c>
      <c r="C42" s="27" t="s">
        <v>23</v>
      </c>
      <c r="D42" s="60">
        <v>149490</v>
      </c>
      <c r="E42" s="60">
        <v>183698</v>
      </c>
    </row>
    <row r="43" spans="2:17" ht="12.95" customHeight="1" x14ac:dyDescent="0.2">
      <c r="B43" s="27" t="s">
        <v>10</v>
      </c>
      <c r="C43" s="27" t="s">
        <v>24</v>
      </c>
      <c r="D43" s="60">
        <v>927158</v>
      </c>
      <c r="E43" s="60">
        <v>900898</v>
      </c>
    </row>
    <row r="44" spans="2:17" ht="12.95" customHeight="1" x14ac:dyDescent="0.2">
      <c r="B44" s="27" t="s">
        <v>11</v>
      </c>
      <c r="C44" s="27" t="s">
        <v>25</v>
      </c>
      <c r="D44" s="60">
        <v>935780</v>
      </c>
      <c r="E44" s="60">
        <v>8515</v>
      </c>
    </row>
    <row r="45" spans="2:17" ht="12.95" customHeight="1" x14ac:dyDescent="0.2">
      <c r="B45" s="27" t="s">
        <v>30</v>
      </c>
      <c r="C45" s="27" t="s">
        <v>31</v>
      </c>
      <c r="D45" s="60">
        <v>779</v>
      </c>
      <c r="E45" s="60">
        <v>157</v>
      </c>
    </row>
    <row r="46" spans="2:17" ht="12.95" customHeight="1" x14ac:dyDescent="0.2">
      <c r="B46" s="20" t="s">
        <v>32</v>
      </c>
      <c r="C46" s="20" t="s">
        <v>33</v>
      </c>
      <c r="D46" s="60">
        <v>10</v>
      </c>
      <c r="E46" s="60">
        <v>5</v>
      </c>
    </row>
    <row r="47" spans="2:17" ht="12.95" customHeight="1" x14ac:dyDescent="0.2">
      <c r="B47" s="27" t="s">
        <v>12</v>
      </c>
      <c r="C47" s="27" t="s">
        <v>26</v>
      </c>
      <c r="D47" s="60">
        <v>1291687</v>
      </c>
      <c r="E47" s="60">
        <v>669052</v>
      </c>
    </row>
    <row r="48" spans="2:17" ht="12.95" customHeight="1" x14ac:dyDescent="0.2">
      <c r="B48" s="27" t="s">
        <v>13</v>
      </c>
      <c r="C48" s="27" t="s">
        <v>27</v>
      </c>
      <c r="D48" s="60">
        <v>44740</v>
      </c>
      <c r="E48" s="60">
        <v>11204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9460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2453552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2.4535520000000002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82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83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13.752045000000001</v>
      </c>
    </row>
    <row r="81" spans="2:5" ht="12.95" customHeight="1" x14ac:dyDescent="0.2">
      <c r="B81" s="24" t="s">
        <v>57</v>
      </c>
      <c r="C81" s="11"/>
      <c r="D81" s="11"/>
      <c r="E81" s="19">
        <f>+E51</f>
        <v>2.4535520000000002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2 A32:B48 B58:B7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53"/>
  <sheetViews>
    <sheetView showGridLines="0" zoomScale="85" zoomScaleNormal="85" workbookViewId="0">
      <selection activeCell="D53" sqref="D53"/>
    </sheetView>
  </sheetViews>
  <sheetFormatPr defaultColWidth="9.33203125" defaultRowHeight="12.95" customHeight="1" x14ac:dyDescent="0.2"/>
  <cols>
    <col min="1" max="1" width="2.83203125" style="2" customWidth="1"/>
    <col min="2" max="2" width="39" style="2" customWidth="1"/>
    <col min="3" max="14" width="16.1640625" style="45" customWidth="1"/>
    <col min="15" max="15" width="19.5" style="2" customWidth="1"/>
    <col min="16" max="16" width="11.6640625" style="2" customWidth="1"/>
    <col min="17" max="16384" width="9.33203125" style="2"/>
  </cols>
  <sheetData>
    <row r="2" spans="2:16" s="35" customFormat="1" ht="12.95" customHeight="1" x14ac:dyDescent="0.25">
      <c r="B2" s="41" t="s">
        <v>79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2:16" s="35" customFormat="1" ht="12.95" customHeight="1" x14ac:dyDescent="0.2">
      <c r="B3" s="46" t="s">
        <v>70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5" spans="2:16" ht="12.95" customHeight="1" x14ac:dyDescent="0.2">
      <c r="B5" s="5"/>
      <c r="C5" s="23" t="s">
        <v>34</v>
      </c>
      <c r="D5" s="23" t="s">
        <v>35</v>
      </c>
      <c r="E5" s="23" t="s">
        <v>36</v>
      </c>
      <c r="F5" s="23" t="s">
        <v>37</v>
      </c>
      <c r="G5" s="23" t="s">
        <v>38</v>
      </c>
      <c r="H5" s="23" t="s">
        <v>39</v>
      </c>
      <c r="I5" s="23" t="s">
        <v>40</v>
      </c>
      <c r="J5" s="23" t="s">
        <v>41</v>
      </c>
      <c r="K5" s="23" t="s">
        <v>42</v>
      </c>
      <c r="L5" s="23" t="s">
        <v>43</v>
      </c>
      <c r="M5" s="23" t="s">
        <v>44</v>
      </c>
      <c r="N5" s="23" t="s">
        <v>45</v>
      </c>
    </row>
    <row r="6" spans="2:16" ht="12.95" customHeight="1" x14ac:dyDescent="0.2">
      <c r="B6" s="39" t="s">
        <v>46</v>
      </c>
      <c r="C6" s="43">
        <f>+'January 2025'!$E$24+'January 2025'!$E$71</f>
        <v>14269958</v>
      </c>
      <c r="D6" s="43">
        <f>+'February 2025'!$E$24+'February 2025'!$E$71</f>
        <v>13752045</v>
      </c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2:16" ht="12.95" customHeight="1" x14ac:dyDescent="0.2">
      <c r="B7" s="39" t="s">
        <v>47</v>
      </c>
      <c r="C7" s="43">
        <f>+'January 2025'!$E$50</f>
        <v>2770257</v>
      </c>
      <c r="D7" s="43">
        <f>+'February 2025'!$E$50</f>
        <v>2453552</v>
      </c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2:16" ht="12.95" customHeight="1" x14ac:dyDescent="0.2">
      <c r="B8" s="48" t="s">
        <v>48</v>
      </c>
      <c r="C8" s="7">
        <f t="shared" ref="C8" si="0">SUM(C6:C7)</f>
        <v>17040215</v>
      </c>
      <c r="D8" s="7">
        <f t="shared" ref="D8:N8" si="1">SUM(D6:D7)</f>
        <v>16205597</v>
      </c>
      <c r="E8" s="7">
        <f t="shared" si="1"/>
        <v>0</v>
      </c>
      <c r="F8" s="7">
        <f t="shared" si="1"/>
        <v>0</v>
      </c>
      <c r="G8" s="7">
        <f t="shared" si="1"/>
        <v>0</v>
      </c>
      <c r="H8" s="7">
        <f t="shared" si="1"/>
        <v>0</v>
      </c>
      <c r="I8" s="7">
        <f t="shared" si="1"/>
        <v>0</v>
      </c>
      <c r="J8" s="7">
        <f t="shared" si="1"/>
        <v>0</v>
      </c>
      <c r="K8" s="7">
        <f t="shared" si="1"/>
        <v>0</v>
      </c>
      <c r="L8" s="7">
        <f t="shared" si="1"/>
        <v>0</v>
      </c>
      <c r="M8" s="7">
        <f t="shared" si="1"/>
        <v>0</v>
      </c>
      <c r="N8" s="7">
        <f t="shared" si="1"/>
        <v>0</v>
      </c>
    </row>
    <row r="9" spans="2:16" ht="12.95" customHeight="1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6" s="40" customFormat="1" ht="12.95" customHeight="1" x14ac:dyDescent="0.2">
      <c r="B10" s="3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6" s="40" customFormat="1" ht="12.95" customHeight="1" x14ac:dyDescent="0.2">
      <c r="B11" s="44" t="s">
        <v>49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6" s="40" customFormat="1" ht="12.95" customHeight="1" x14ac:dyDescent="0.2">
      <c r="B12" s="46" t="s">
        <v>71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6" ht="12.95" customHeight="1" x14ac:dyDescent="0.2">
      <c r="B13" s="12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2:16" ht="11.25" x14ac:dyDescent="0.2">
      <c r="B14" s="8" t="s">
        <v>50</v>
      </c>
      <c r="C14" s="23" t="s">
        <v>34</v>
      </c>
      <c r="D14" s="23" t="s">
        <v>35</v>
      </c>
      <c r="E14" s="23" t="s">
        <v>36</v>
      </c>
      <c r="F14" s="23" t="s">
        <v>37</v>
      </c>
      <c r="G14" s="23" t="s">
        <v>38</v>
      </c>
      <c r="H14" s="23" t="s">
        <v>39</v>
      </c>
      <c r="I14" s="23" t="s">
        <v>40</v>
      </c>
      <c r="J14" s="23" t="s">
        <v>41</v>
      </c>
      <c r="K14" s="23" t="s">
        <v>42</v>
      </c>
      <c r="L14" s="23" t="s">
        <v>43</v>
      </c>
      <c r="M14" s="23" t="s">
        <v>44</v>
      </c>
      <c r="N14" s="23" t="s">
        <v>45</v>
      </c>
      <c r="O14" s="51" t="s">
        <v>54</v>
      </c>
      <c r="P14" s="23" t="s">
        <v>66</v>
      </c>
    </row>
    <row r="15" spans="2:16" ht="12.95" customHeight="1" x14ac:dyDescent="0.2">
      <c r="B15" s="4" t="s">
        <v>14</v>
      </c>
      <c r="C15" s="43">
        <f>+'January 2025'!$E6+'January 2025'!$E32</f>
        <v>254017</v>
      </c>
      <c r="D15" s="43">
        <f>+'February 2025'!$E6+'February 2025'!$E32</f>
        <v>198637</v>
      </c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3">
        <f t="shared" ref="O15:O32" si="2">SUM(C15:N15)</f>
        <v>452654</v>
      </c>
      <c r="P15" s="43">
        <f>+(O15/O33)*100</f>
        <v>1.361536905761243</v>
      </c>
    </row>
    <row r="16" spans="2:16" ht="12.95" customHeight="1" x14ac:dyDescent="0.2">
      <c r="B16" s="4" t="s">
        <v>15</v>
      </c>
      <c r="C16" s="43">
        <f>+'January 2025'!$E7+'January 2025'!$E33</f>
        <v>327131</v>
      </c>
      <c r="D16" s="43">
        <f>+'February 2025'!$E7+'February 2025'!$E33</f>
        <v>266728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3">
        <f t="shared" si="2"/>
        <v>593859</v>
      </c>
      <c r="P16" s="43">
        <f>+(O16/O33)*100</f>
        <v>1.7862670943335661</v>
      </c>
    </row>
    <row r="17" spans="1:16" ht="12.95" customHeight="1" x14ac:dyDescent="0.2">
      <c r="B17" s="4" t="s">
        <v>16</v>
      </c>
      <c r="C17" s="43">
        <f>+'January 2025'!$E8+'January 2025'!$E34</f>
        <v>14729</v>
      </c>
      <c r="D17" s="43">
        <f>+'February 2025'!$E8+'February 2025'!$E34</f>
        <v>71641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3">
        <f t="shared" si="2"/>
        <v>86370</v>
      </c>
      <c r="P17" s="43">
        <f>+(O17/O33)*100</f>
        <v>0.25979212058348883</v>
      </c>
    </row>
    <row r="18" spans="1:16" ht="12.95" customHeight="1" x14ac:dyDescent="0.2">
      <c r="B18" s="4" t="s">
        <v>17</v>
      </c>
      <c r="C18" s="43">
        <f>+'January 2025'!$E9+'January 2025'!$E35</f>
        <v>283</v>
      </c>
      <c r="D18" s="43">
        <f>+'February 2025'!$E9+'February 2025'!$E35</f>
        <v>779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3">
        <f t="shared" si="2"/>
        <v>1062</v>
      </c>
      <c r="P18" s="43">
        <f>+(O18/O33)*100</f>
        <v>3.1943873110995154E-3</v>
      </c>
    </row>
    <row r="19" spans="1:16" ht="12.95" customHeight="1" x14ac:dyDescent="0.2">
      <c r="B19" s="4" t="s">
        <v>18</v>
      </c>
      <c r="C19" s="43">
        <f>+'January 2025'!$E10+'January 2025'!$E36</f>
        <v>719491</v>
      </c>
      <c r="D19" s="43">
        <f>+'February 2025'!$E10+'February 2025'!$E36</f>
        <v>656834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3">
        <f t="shared" si="2"/>
        <v>1376325</v>
      </c>
      <c r="P19" s="43">
        <f>+(O19/O33)*100</f>
        <v>4.1398447419482487</v>
      </c>
    </row>
    <row r="20" spans="1:16" ht="12.95" customHeight="1" x14ac:dyDescent="0.2">
      <c r="B20" s="4" t="s">
        <v>19</v>
      </c>
      <c r="C20" s="43">
        <f>+'January 2025'!$E11+'January 2025'!$E37</f>
        <v>16630</v>
      </c>
      <c r="D20" s="43">
        <f>+'February 2025'!$E11+'February 2025'!$E37</f>
        <v>9070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3">
        <f t="shared" si="2"/>
        <v>25700</v>
      </c>
      <c r="P20" s="43">
        <f>+(O20/O33)*100</f>
        <v>7.7302969769545718E-2</v>
      </c>
    </row>
    <row r="21" spans="1:16" ht="12.95" customHeight="1" x14ac:dyDescent="0.2">
      <c r="B21" s="4" t="s">
        <v>20</v>
      </c>
      <c r="C21" s="43">
        <f>+'January 2025'!$E12+'January 2025'!$E38</f>
        <v>1053</v>
      </c>
      <c r="D21" s="43">
        <f>+'February 2025'!$E12+'February 2025'!$E38</f>
        <v>1546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3">
        <f t="shared" si="2"/>
        <v>2599</v>
      </c>
      <c r="P21" s="43">
        <f>+(O21/O33)*100</f>
        <v>7.817526008990246E-3</v>
      </c>
    </row>
    <row r="22" spans="1:16" ht="12.95" customHeight="1" x14ac:dyDescent="0.2">
      <c r="B22" s="20" t="s">
        <v>29</v>
      </c>
      <c r="C22" s="43">
        <f>+'January 2025'!$E13+'January 2025'!$E39</f>
        <v>812</v>
      </c>
      <c r="D22" s="43">
        <f>+'February 2025'!$E13+'February 2025'!$E39</f>
        <v>118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3">
        <f t="shared" si="2"/>
        <v>930</v>
      </c>
      <c r="P22" s="43">
        <f>+(O22/O33)*100</f>
        <v>2.7973448204543778E-3</v>
      </c>
    </row>
    <row r="23" spans="1:16" ht="12.95" customHeight="1" x14ac:dyDescent="0.2">
      <c r="B23" s="4" t="s">
        <v>21</v>
      </c>
      <c r="C23" s="43">
        <f>+'January 2025'!$E14+'January 2025'!$E40</f>
        <v>1642</v>
      </c>
      <c r="D23" s="43">
        <f>+'February 2025'!$E14+'February 2025'!$E40</f>
        <v>2104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3">
        <f t="shared" si="2"/>
        <v>3746</v>
      </c>
      <c r="P23" s="43">
        <f>+(O23/O33)*100</f>
        <v>1.1267584620883977E-2</v>
      </c>
    </row>
    <row r="24" spans="1:16" ht="12.95" customHeight="1" x14ac:dyDescent="0.2">
      <c r="B24" s="4" t="s">
        <v>22</v>
      </c>
      <c r="C24" s="43">
        <f>+'January 2025'!$E15+'January 2025'!$E41</f>
        <v>2994169</v>
      </c>
      <c r="D24" s="43">
        <f>+'February 2025'!$E15+'February 2025'!$E41</f>
        <v>3632791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3">
        <f t="shared" si="2"/>
        <v>6626960</v>
      </c>
      <c r="P24" s="43">
        <f>+(O24/O33)*100</f>
        <v>19.933217453073489</v>
      </c>
    </row>
    <row r="25" spans="1:16" ht="12.95" customHeight="1" x14ac:dyDescent="0.2">
      <c r="B25" s="4" t="s">
        <v>23</v>
      </c>
      <c r="C25" s="43">
        <f>+'January 2025'!$E16+'January 2025'!$E42</f>
        <v>632200</v>
      </c>
      <c r="D25" s="43">
        <f>+'February 2025'!$E16+'February 2025'!$E42</f>
        <v>623667</v>
      </c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3">
        <f t="shared" si="2"/>
        <v>1255867</v>
      </c>
      <c r="P25" s="43">
        <f>+(O25/O33)*100</f>
        <v>3.7775194060533099</v>
      </c>
    </row>
    <row r="26" spans="1:16" ht="12.95" customHeight="1" x14ac:dyDescent="0.2">
      <c r="B26" s="4" t="s">
        <v>24</v>
      </c>
      <c r="C26" s="43">
        <f>+'January 2025'!$E17+'January 2025'!$E43</f>
        <v>10539044</v>
      </c>
      <c r="D26" s="43">
        <f>+'February 2025'!$E17+'February 2025'!$E43</f>
        <v>9302142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3">
        <f t="shared" si="2"/>
        <v>19841186</v>
      </c>
      <c r="P26" s="43">
        <f>+(O26/O33)*100</f>
        <v>59.680256869647216</v>
      </c>
    </row>
    <row r="27" spans="1:16" ht="12.95" customHeight="1" x14ac:dyDescent="0.2">
      <c r="B27" s="4" t="s">
        <v>25</v>
      </c>
      <c r="C27" s="43">
        <f>+'January 2025'!$E18+'January 2025'!$E44</f>
        <v>27516</v>
      </c>
      <c r="D27" s="43">
        <f>+'February 2025'!$E18+'February 2025'!$E44</f>
        <v>18671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3">
        <f t="shared" si="2"/>
        <v>46187</v>
      </c>
      <c r="P27" s="43">
        <f>+(O27/O33)*100</f>
        <v>0.13892576905626489</v>
      </c>
    </row>
    <row r="28" spans="1:16" ht="12.95" customHeight="1" x14ac:dyDescent="0.2">
      <c r="B28" s="20" t="s">
        <v>31</v>
      </c>
      <c r="C28" s="43">
        <f>+'January 2025'!$E19+'January 2025'!$E45</f>
        <v>810</v>
      </c>
      <c r="D28" s="43">
        <f>+'February 2025'!$E19+'February 2025'!$E45</f>
        <v>1510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3">
        <f t="shared" si="2"/>
        <v>2320</v>
      </c>
      <c r="P28" s="43">
        <f>+(O28/O33)*100</f>
        <v>6.9783225628539322E-3</v>
      </c>
    </row>
    <row r="29" spans="1:16" ht="12.95" customHeight="1" x14ac:dyDescent="0.2">
      <c r="A29" s="12"/>
      <c r="B29" s="20" t="s">
        <v>33</v>
      </c>
      <c r="C29" s="43">
        <f>+'January 2025'!$E20+'January 2025'!$E46</f>
        <v>53</v>
      </c>
      <c r="D29" s="43">
        <f>+'February 2025'!$E20+'February 2025'!$E46</f>
        <v>35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3">
        <f t="shared" si="2"/>
        <v>88</v>
      </c>
      <c r="P29" s="43">
        <f>+(O29/O33)*100</f>
        <v>2.6469499376342501E-4</v>
      </c>
    </row>
    <row r="30" spans="1:16" ht="12.95" customHeight="1" x14ac:dyDescent="0.2">
      <c r="B30" s="4" t="s">
        <v>26</v>
      </c>
      <c r="C30" s="43">
        <f>+'January 2025'!$E21+'January 2025'!$E47</f>
        <v>1468272</v>
      </c>
      <c r="D30" s="43">
        <f>+'February 2025'!$E21+'February 2025'!$E47</f>
        <v>1372259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3">
        <f t="shared" si="2"/>
        <v>2840531</v>
      </c>
      <c r="P30" s="43">
        <f>+(O30/O33)*100</f>
        <v>8.5440265378388105</v>
      </c>
    </row>
    <row r="31" spans="1:16" ht="12.95" customHeight="1" x14ac:dyDescent="0.2">
      <c r="B31" s="4" t="s">
        <v>27</v>
      </c>
      <c r="C31" s="43">
        <f>+'January 2025'!$E22+'January 2025'!$E48</f>
        <v>27037</v>
      </c>
      <c r="D31" s="43">
        <f>+'February 2025'!$E22+'February 2025'!$E48</f>
        <v>30108</v>
      </c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3">
        <f t="shared" si="2"/>
        <v>57145</v>
      </c>
      <c r="P31" s="43">
        <f>+(O31/O33)*100</f>
        <v>0.1718863115751241</v>
      </c>
    </row>
    <row r="32" spans="1:16" ht="12.95" customHeight="1" x14ac:dyDescent="0.2">
      <c r="B32" s="27" t="s">
        <v>72</v>
      </c>
      <c r="C32" s="43">
        <f>+'January 2025'!$E23+'January 2025'!$E49</f>
        <v>15326</v>
      </c>
      <c r="D32" s="43">
        <f>+'February 2025'!$E23+'February 2025'!$E49</f>
        <v>16957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3">
        <f t="shared" si="2"/>
        <v>32283</v>
      </c>
      <c r="P32" s="43">
        <f>+(O32/O33)*100</f>
        <v>9.7103960041643747E-2</v>
      </c>
    </row>
    <row r="33" spans="2:16" ht="12.95" customHeight="1" x14ac:dyDescent="0.2">
      <c r="B33" s="48" t="s">
        <v>48</v>
      </c>
      <c r="C33" s="7">
        <f t="shared" ref="C33" si="3">SUM(C15:C32)</f>
        <v>17040215</v>
      </c>
      <c r="D33" s="7">
        <f t="shared" ref="D33:N33" si="4">SUM(D15:D32)</f>
        <v>16205597</v>
      </c>
      <c r="E33" s="7">
        <f t="shared" si="4"/>
        <v>0</v>
      </c>
      <c r="F33" s="7">
        <f t="shared" si="4"/>
        <v>0</v>
      </c>
      <c r="G33" s="7">
        <f t="shared" si="4"/>
        <v>0</v>
      </c>
      <c r="H33" s="7">
        <f t="shared" si="4"/>
        <v>0</v>
      </c>
      <c r="I33" s="7">
        <f t="shared" si="4"/>
        <v>0</v>
      </c>
      <c r="J33" s="7">
        <f t="shared" si="4"/>
        <v>0</v>
      </c>
      <c r="K33" s="7">
        <f t="shared" si="4"/>
        <v>0</v>
      </c>
      <c r="L33" s="7">
        <f t="shared" si="4"/>
        <v>0</v>
      </c>
      <c r="M33" s="7">
        <f t="shared" si="4"/>
        <v>0</v>
      </c>
      <c r="N33" s="7">
        <f t="shared" si="4"/>
        <v>0</v>
      </c>
      <c r="O33" s="7">
        <f t="shared" ref="O33:P33" si="5">SUM(O15:O32)</f>
        <v>33245812</v>
      </c>
      <c r="P33" s="7">
        <f t="shared" si="5"/>
        <v>100.00000000000001</v>
      </c>
    </row>
    <row r="34" spans="2:16" ht="12.95" customHeight="1" x14ac:dyDescent="0.2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2:16" s="42" customFormat="1" ht="12.95" customHeight="1" x14ac:dyDescent="0.2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2:16" s="42" customFormat="1" ht="12.95" customHeight="1" x14ac:dyDescent="0.2">
      <c r="B36" s="47" t="s">
        <v>51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2:16" s="42" customFormat="1" ht="12.95" customHeight="1" x14ac:dyDescent="0.2">
      <c r="B37" s="46" t="s">
        <v>52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  <row r="38" spans="2:16" ht="12.95" customHeight="1" x14ac:dyDescent="0.2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2:16" ht="11.25" x14ac:dyDescent="0.2">
      <c r="B39" s="8" t="s">
        <v>50</v>
      </c>
      <c r="C39" s="23" t="s">
        <v>34</v>
      </c>
      <c r="D39" s="23" t="s">
        <v>35</v>
      </c>
      <c r="E39" s="23" t="s">
        <v>36</v>
      </c>
      <c r="F39" s="23" t="s">
        <v>37</v>
      </c>
      <c r="G39" s="23" t="s">
        <v>38</v>
      </c>
      <c r="H39" s="23" t="s">
        <v>39</v>
      </c>
      <c r="I39" s="23" t="s">
        <v>40</v>
      </c>
      <c r="J39" s="23" t="s">
        <v>41</v>
      </c>
      <c r="K39" s="23" t="s">
        <v>42</v>
      </c>
      <c r="L39" s="23" t="s">
        <v>43</v>
      </c>
      <c r="M39" s="23" t="s">
        <v>44</v>
      </c>
      <c r="N39" s="23" t="s">
        <v>45</v>
      </c>
    </row>
    <row r="40" spans="2:16" ht="12.95" customHeight="1" x14ac:dyDescent="0.2">
      <c r="B40" s="45" t="s">
        <v>24</v>
      </c>
      <c r="C40" s="54">
        <f t="shared" ref="C40:D40" si="6">+(C26/C8)*100</f>
        <v>61.848069405227577</v>
      </c>
      <c r="D40" s="54">
        <f t="shared" si="6"/>
        <v>57.40079800824369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2:16" ht="12.95" customHeight="1" x14ac:dyDescent="0.2">
      <c r="B41" s="45" t="s">
        <v>22</v>
      </c>
      <c r="C41" s="54">
        <f t="shared" ref="C41:D41" si="7">+(C24/C8)*100</f>
        <v>17.571192616994562</v>
      </c>
      <c r="D41" s="54">
        <f t="shared" si="7"/>
        <v>22.416890905037317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2:16" ht="12.95" customHeight="1" x14ac:dyDescent="0.2">
      <c r="B42" s="49" t="s">
        <v>53</v>
      </c>
      <c r="C42" s="55">
        <f t="shared" ref="C42:D42" si="8">100-C40-C41</f>
        <v>20.580737977777861</v>
      </c>
      <c r="D42" s="55">
        <f t="shared" si="8"/>
        <v>20.182311086718993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</row>
    <row r="43" spans="2:16" ht="12.95" customHeight="1" x14ac:dyDescent="0.2">
      <c r="B43" s="24" t="s">
        <v>54</v>
      </c>
      <c r="C43" s="56">
        <f t="shared" ref="C43:N43" si="9">SUM(C40:C42)</f>
        <v>100</v>
      </c>
      <c r="D43" s="56">
        <f t="shared" si="9"/>
        <v>100</v>
      </c>
      <c r="E43" s="56">
        <f t="shared" si="9"/>
        <v>0</v>
      </c>
      <c r="F43" s="56">
        <f t="shared" si="9"/>
        <v>0</v>
      </c>
      <c r="G43" s="56">
        <f t="shared" si="9"/>
        <v>0</v>
      </c>
      <c r="H43" s="56">
        <f t="shared" si="9"/>
        <v>0</v>
      </c>
      <c r="I43" s="56">
        <f t="shared" si="9"/>
        <v>0</v>
      </c>
      <c r="J43" s="56">
        <f t="shared" si="9"/>
        <v>0</v>
      </c>
      <c r="K43" s="56">
        <f t="shared" si="9"/>
        <v>0</v>
      </c>
      <c r="L43" s="56">
        <f t="shared" si="9"/>
        <v>0</v>
      </c>
      <c r="M43" s="56">
        <f t="shared" si="9"/>
        <v>0</v>
      </c>
      <c r="N43" s="56">
        <f t="shared" si="9"/>
        <v>0</v>
      </c>
    </row>
    <row r="45" spans="2:16" s="42" customFormat="1" ht="12.95" customHeight="1" x14ac:dyDescent="0.2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2:16" s="42" customFormat="1" ht="12.95" customHeight="1" x14ac:dyDescent="0.2">
      <c r="B46" s="44" t="s">
        <v>55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2:16" s="42" customFormat="1" ht="12.95" customHeight="1" x14ac:dyDescent="0.2">
      <c r="B47" s="46" t="s">
        <v>52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9" spans="2:14" ht="12.95" customHeight="1" x14ac:dyDescent="0.2">
      <c r="B49" s="8"/>
      <c r="C49" s="23" t="s">
        <v>34</v>
      </c>
      <c r="D49" s="23" t="s">
        <v>35</v>
      </c>
      <c r="E49" s="23" t="s">
        <v>36</v>
      </c>
      <c r="F49" s="23" t="s">
        <v>37</v>
      </c>
      <c r="G49" s="23" t="s">
        <v>38</v>
      </c>
      <c r="H49" s="23" t="s">
        <v>39</v>
      </c>
      <c r="I49" s="23" t="s">
        <v>40</v>
      </c>
      <c r="J49" s="23" t="s">
        <v>41</v>
      </c>
      <c r="K49" s="23" t="s">
        <v>42</v>
      </c>
      <c r="L49" s="23" t="s">
        <v>43</v>
      </c>
      <c r="M49" s="23" t="s">
        <v>44</v>
      </c>
      <c r="N49" s="23" t="s">
        <v>45</v>
      </c>
    </row>
    <row r="50" spans="2:14" ht="12.95" customHeight="1" x14ac:dyDescent="0.2">
      <c r="B50" s="39" t="s">
        <v>56</v>
      </c>
      <c r="C50" s="43">
        <f>+('January 2025'!$E$24/'2025'!C8)*100</f>
        <v>83.742828362200825</v>
      </c>
      <c r="D50" s="43">
        <f>+('February 2025'!$E$24/'2025'!D8)*100</f>
        <v>84.859848112969857</v>
      </c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1" spans="2:14" ht="12.95" customHeight="1" x14ac:dyDescent="0.2">
      <c r="B51" s="39" t="s">
        <v>57</v>
      </c>
      <c r="C51" s="43">
        <f>+('January 2025'!$E$50/'2025'!C8)*100</f>
        <v>16.257171637799171</v>
      </c>
      <c r="D51" s="43">
        <f>+('February 2025'!$E$50/'2025'!D8)*100</f>
        <v>15.140151887030143</v>
      </c>
      <c r="E51" s="43"/>
      <c r="F51" s="43"/>
      <c r="G51" s="43"/>
      <c r="H51" s="43"/>
      <c r="I51" s="43"/>
      <c r="J51" s="43"/>
      <c r="K51" s="43"/>
      <c r="L51" s="43"/>
      <c r="M51" s="43"/>
      <c r="N51" s="43"/>
    </row>
    <row r="52" spans="2:14" ht="12.95" customHeight="1" x14ac:dyDescent="0.2">
      <c r="B52" s="50" t="s">
        <v>58</v>
      </c>
      <c r="C52" s="57">
        <f>+('January 2025'!$E$73/'2025'!C8)*100</f>
        <v>0</v>
      </c>
      <c r="D52" s="57">
        <f>+('February 2025'!$E$73/'2025'!D8)*100</f>
        <v>0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</row>
    <row r="53" spans="2:14" ht="12.95" customHeight="1" x14ac:dyDescent="0.2">
      <c r="B53" s="24" t="s">
        <v>54</v>
      </c>
      <c r="C53" s="19">
        <f t="shared" ref="C53:N53" si="10">SUM(C50:C52)</f>
        <v>100</v>
      </c>
      <c r="D53" s="19">
        <f t="shared" si="10"/>
        <v>100</v>
      </c>
      <c r="E53" s="19">
        <f t="shared" si="10"/>
        <v>0</v>
      </c>
      <c r="F53" s="19">
        <f t="shared" si="10"/>
        <v>0</v>
      </c>
      <c r="G53" s="19">
        <f t="shared" si="10"/>
        <v>0</v>
      </c>
      <c r="H53" s="19">
        <f t="shared" si="10"/>
        <v>0</v>
      </c>
      <c r="I53" s="19">
        <f t="shared" si="10"/>
        <v>0</v>
      </c>
      <c r="J53" s="19">
        <f t="shared" si="10"/>
        <v>0</v>
      </c>
      <c r="K53" s="19">
        <f t="shared" si="10"/>
        <v>0</v>
      </c>
      <c r="L53" s="19">
        <f t="shared" si="10"/>
        <v>0</v>
      </c>
      <c r="M53" s="19">
        <f t="shared" si="10"/>
        <v>0</v>
      </c>
      <c r="N53" s="19">
        <f t="shared" si="10"/>
        <v>0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Chart 2025</vt:lpstr>
      <vt:lpstr>January 2025</vt:lpstr>
      <vt:lpstr>February 2025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2025-03-27T09:16:45Z</dcterms:modified>
</cp:coreProperties>
</file>