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1808" windowWidth="10116" windowHeight="4872" firstSheet="6" activeTab="13"/>
  </bookViews>
  <sheets>
    <sheet name="graf. prikaz 2015" sheetId="1" r:id="rId1"/>
    <sheet name="siječanj 2015" sheetId="2" r:id="rId2"/>
    <sheet name="veljača 2015" sheetId="15" r:id="rId3"/>
    <sheet name="ožujak 2015" sheetId="16" r:id="rId4"/>
    <sheet name="travanj 2015" sheetId="17" r:id="rId5"/>
    <sheet name="svibanj 2015" sheetId="18" r:id="rId6"/>
    <sheet name="lipanj 2015" sheetId="19" r:id="rId7"/>
    <sheet name="srpanj 2015" sheetId="20" r:id="rId8"/>
    <sheet name="kolovoz 2015" sheetId="30" r:id="rId9"/>
    <sheet name="rujan 2015" sheetId="32" r:id="rId10"/>
    <sheet name="listopad 2015" sheetId="34" r:id="rId11"/>
    <sheet name="studeni 2015" sheetId="36" r:id="rId12"/>
    <sheet name="prosinac 2015" sheetId="37" r:id="rId13"/>
    <sheet name=" 2015." sheetId="27" r:id="rId14"/>
  </sheets>
  <calcPr calcId="162913"/>
</workbook>
</file>

<file path=xl/calcChain.xml><?xml version="1.0" encoding="utf-8"?>
<calcChain xmlns="http://schemas.openxmlformats.org/spreadsheetml/2006/main">
  <c r="F25" i="37" l="1"/>
  <c r="F24" i="37"/>
  <c r="F23" i="37"/>
  <c r="F22" i="37"/>
  <c r="F21" i="37"/>
  <c r="F20" i="37"/>
  <c r="F19" i="37"/>
  <c r="F18" i="37"/>
  <c r="F17" i="37"/>
  <c r="F16" i="37"/>
  <c r="F15" i="37"/>
  <c r="F14" i="37"/>
  <c r="F13" i="37"/>
  <c r="F12" i="37"/>
  <c r="F11" i="37"/>
  <c r="F10" i="37"/>
  <c r="F9" i="37"/>
  <c r="F8" i="37"/>
  <c r="F7" i="37"/>
  <c r="F6" i="37"/>
  <c r="F51" i="37"/>
  <c r="F50" i="37"/>
  <c r="F49" i="37"/>
  <c r="F48" i="37"/>
  <c r="F47" i="37"/>
  <c r="F46" i="37"/>
  <c r="F45" i="37"/>
  <c r="F44" i="37"/>
  <c r="F43" i="37"/>
  <c r="F42" i="37"/>
  <c r="F41" i="37"/>
  <c r="F40" i="37"/>
  <c r="F39" i="37"/>
  <c r="F38" i="37"/>
  <c r="F37" i="37"/>
  <c r="F36" i="37"/>
  <c r="F35" i="37"/>
  <c r="F34" i="37"/>
  <c r="F33" i="37"/>
  <c r="F32" i="37"/>
  <c r="F74" i="37"/>
  <c r="F73" i="37"/>
  <c r="F72" i="37"/>
  <c r="F71" i="37"/>
  <c r="F70" i="37"/>
  <c r="F69" i="37"/>
  <c r="F68" i="37"/>
  <c r="F67" i="37"/>
  <c r="F66" i="37"/>
  <c r="F65" i="37"/>
  <c r="F64" i="37"/>
  <c r="F63" i="37"/>
  <c r="F62" i="37"/>
  <c r="F61" i="37"/>
  <c r="F60" i="37"/>
  <c r="F59" i="37"/>
  <c r="F58" i="37"/>
  <c r="F82" i="37"/>
  <c r="F81" i="37"/>
  <c r="F25" i="36"/>
  <c r="F24" i="36"/>
  <c r="F23" i="36"/>
  <c r="F22" i="36"/>
  <c r="F21" i="36"/>
  <c r="F20" i="36"/>
  <c r="F19" i="36"/>
  <c r="F18" i="36"/>
  <c r="F17" i="36"/>
  <c r="F16" i="36"/>
  <c r="F15" i="36"/>
  <c r="F14" i="36"/>
  <c r="F13" i="36"/>
  <c r="F12" i="36"/>
  <c r="F11" i="36"/>
  <c r="F10" i="36"/>
  <c r="F9" i="36"/>
  <c r="F8" i="36"/>
  <c r="F7" i="36"/>
  <c r="F6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82" i="36"/>
  <c r="F81" i="36"/>
  <c r="F25" i="34"/>
  <c r="F24" i="34"/>
  <c r="F23" i="34"/>
  <c r="F22" i="34"/>
  <c r="F21" i="34"/>
  <c r="F20" i="34"/>
  <c r="F19" i="34"/>
  <c r="F18" i="34"/>
  <c r="F17" i="34"/>
  <c r="F16" i="34"/>
  <c r="F15" i="34"/>
  <c r="F14" i="34"/>
  <c r="F13" i="34"/>
  <c r="F12" i="34"/>
  <c r="F11" i="34"/>
  <c r="F10" i="34"/>
  <c r="F9" i="34"/>
  <c r="F8" i="34"/>
  <c r="F7" i="34"/>
  <c r="F6" i="34"/>
  <c r="F51" i="34"/>
  <c r="F50" i="34"/>
  <c r="F49" i="34"/>
  <c r="F48" i="34"/>
  <c r="F47" i="34"/>
  <c r="F46" i="34"/>
  <c r="F45" i="34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F82" i="34"/>
  <c r="F81" i="34"/>
  <c r="F74" i="34"/>
  <c r="F73" i="34"/>
  <c r="F72" i="34"/>
  <c r="F71" i="34"/>
  <c r="F70" i="34"/>
  <c r="F69" i="34"/>
  <c r="F68" i="34"/>
  <c r="F67" i="34"/>
  <c r="F66" i="34"/>
  <c r="F65" i="34"/>
  <c r="F64" i="34"/>
  <c r="F63" i="34"/>
  <c r="F62" i="34"/>
  <c r="F61" i="34"/>
  <c r="F60" i="34"/>
  <c r="F59" i="34"/>
  <c r="F58" i="34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74" i="32"/>
  <c r="F73" i="32"/>
  <c r="F72" i="32"/>
  <c r="F71" i="32"/>
  <c r="F70" i="32"/>
  <c r="F69" i="32"/>
  <c r="F68" i="32"/>
  <c r="F67" i="32"/>
  <c r="F66" i="32"/>
  <c r="F65" i="32"/>
  <c r="F64" i="32"/>
  <c r="F63" i="32"/>
  <c r="F62" i="32"/>
  <c r="F61" i="32"/>
  <c r="F60" i="32"/>
  <c r="F59" i="32"/>
  <c r="F58" i="32"/>
  <c r="F82" i="32"/>
  <c r="F81" i="32"/>
  <c r="F25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F6" i="30"/>
  <c r="F51" i="30"/>
  <c r="F50" i="30"/>
  <c r="F49" i="30"/>
  <c r="F48" i="30"/>
  <c r="F47" i="30"/>
  <c r="F46" i="30"/>
  <c r="F45" i="30"/>
  <c r="F44" i="30"/>
  <c r="F43" i="30"/>
  <c r="F42" i="30"/>
  <c r="F41" i="30"/>
  <c r="F40" i="30"/>
  <c r="F39" i="30"/>
  <c r="F38" i="30"/>
  <c r="F37" i="30"/>
  <c r="F36" i="30"/>
  <c r="F35" i="30"/>
  <c r="F34" i="30"/>
  <c r="F33" i="30"/>
  <c r="F32" i="30"/>
  <c r="F74" i="30"/>
  <c r="F73" i="30"/>
  <c r="F72" i="30"/>
  <c r="F71" i="30"/>
  <c r="F70" i="30"/>
  <c r="F69" i="30"/>
  <c r="F68" i="30"/>
  <c r="F67" i="30"/>
  <c r="F66" i="30"/>
  <c r="F65" i="30"/>
  <c r="F64" i="30"/>
  <c r="F63" i="30"/>
  <c r="F62" i="30"/>
  <c r="F61" i="30"/>
  <c r="F60" i="30"/>
  <c r="F59" i="30"/>
  <c r="F58" i="30"/>
  <c r="F82" i="30"/>
  <c r="F81" i="3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73" i="20"/>
  <c r="F72" i="20"/>
  <c r="F71" i="20"/>
  <c r="F70" i="20"/>
  <c r="F69" i="20"/>
  <c r="F68" i="20"/>
  <c r="F67" i="20"/>
  <c r="F66" i="20"/>
  <c r="F65" i="20"/>
  <c r="F64" i="20"/>
  <c r="F63" i="20"/>
  <c r="F62" i="20"/>
  <c r="F61" i="20"/>
  <c r="F60" i="20"/>
  <c r="F59" i="20"/>
  <c r="F58" i="20"/>
  <c r="F57" i="20"/>
  <c r="F81" i="20"/>
  <c r="F80" i="20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76" i="19"/>
  <c r="F75" i="19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77" i="18"/>
  <c r="F76" i="18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77" i="17"/>
  <c r="F76" i="17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77" i="16"/>
  <c r="F76" i="16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77" i="15"/>
  <c r="F76" i="15"/>
  <c r="F77" i="2"/>
  <c r="F76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H61" i="27" l="1"/>
  <c r="G61" i="27"/>
  <c r="F61" i="27"/>
  <c r="E61" i="27"/>
  <c r="D61" i="27"/>
  <c r="H60" i="27"/>
  <c r="G60" i="27"/>
  <c r="F60" i="27"/>
  <c r="E60" i="27"/>
  <c r="D60" i="27"/>
  <c r="H54" i="27"/>
  <c r="G54" i="27"/>
  <c r="F54" i="27"/>
  <c r="E54" i="27"/>
  <c r="D54" i="27"/>
  <c r="C61" i="27"/>
  <c r="C60" i="27"/>
  <c r="C54" i="27"/>
  <c r="N40" i="27" l="1"/>
  <c r="N64" i="27" s="1"/>
  <c r="N39" i="27"/>
  <c r="N63" i="27" s="1"/>
  <c r="N38" i="27"/>
  <c r="N62" i="27" s="1"/>
  <c r="N37" i="27"/>
  <c r="N61" i="27" s="1"/>
  <c r="N36" i="27"/>
  <c r="N60" i="27" s="1"/>
  <c r="N35" i="27"/>
  <c r="N59" i="27" s="1"/>
  <c r="N34" i="27"/>
  <c r="N58" i="27" s="1"/>
  <c r="N33" i="27"/>
  <c r="N57" i="27" s="1"/>
  <c r="N32" i="27"/>
  <c r="N56" i="27" s="1"/>
  <c r="N31" i="27"/>
  <c r="N55" i="27" s="1"/>
  <c r="N30" i="27"/>
  <c r="N54" i="27" s="1"/>
  <c r="N29" i="27"/>
  <c r="N53" i="27" s="1"/>
  <c r="N28" i="27"/>
  <c r="N52" i="27" s="1"/>
  <c r="N27" i="27"/>
  <c r="N51" i="27" s="1"/>
  <c r="N26" i="27"/>
  <c r="N50" i="27" s="1"/>
  <c r="N25" i="27"/>
  <c r="N49" i="27" s="1"/>
  <c r="N24" i="27"/>
  <c r="N48" i="27" s="1"/>
  <c r="N23" i="27"/>
  <c r="N41" i="27" l="1"/>
  <c r="N65" i="27" s="1"/>
  <c r="N47" i="27"/>
  <c r="E73" i="37"/>
  <c r="E74" i="37" s="1"/>
  <c r="E50" i="37"/>
  <c r="E24" i="37"/>
  <c r="M40" i="27"/>
  <c r="M64" i="27" s="1"/>
  <c r="M39" i="27"/>
  <c r="M63" i="27" s="1"/>
  <c r="M38" i="27"/>
  <c r="M62" i="27" s="1"/>
  <c r="M37" i="27"/>
  <c r="M61" i="27" s="1"/>
  <c r="M36" i="27"/>
  <c r="M60" i="27" s="1"/>
  <c r="M35" i="27"/>
  <c r="M59" i="27" s="1"/>
  <c r="M34" i="27"/>
  <c r="M58" i="27" s="1"/>
  <c r="M33" i="27"/>
  <c r="M57" i="27" s="1"/>
  <c r="M32" i="27"/>
  <c r="M56" i="27" s="1"/>
  <c r="M31" i="27"/>
  <c r="M55" i="27" s="1"/>
  <c r="M30" i="27"/>
  <c r="M54" i="27" s="1"/>
  <c r="M29" i="27"/>
  <c r="M53" i="27" s="1"/>
  <c r="M28" i="27"/>
  <c r="M52" i="27" s="1"/>
  <c r="M27" i="27"/>
  <c r="M51" i="27" s="1"/>
  <c r="M26" i="27"/>
  <c r="M50" i="27" s="1"/>
  <c r="M25" i="27"/>
  <c r="M49" i="27" s="1"/>
  <c r="M24" i="27"/>
  <c r="M48" i="27" s="1"/>
  <c r="M23" i="27"/>
  <c r="M47" i="27" s="1"/>
  <c r="E73" i="36"/>
  <c r="E74" i="36" s="1"/>
  <c r="E50" i="36"/>
  <c r="E51" i="36" s="1"/>
  <c r="E82" i="36" s="1"/>
  <c r="E24" i="36"/>
  <c r="E25" i="36" s="1"/>
  <c r="L40" i="27"/>
  <c r="L64" i="27" s="1"/>
  <c r="L39" i="27"/>
  <c r="L63" i="27" s="1"/>
  <c r="L38" i="27"/>
  <c r="L62" i="27" s="1"/>
  <c r="L37" i="27"/>
  <c r="L61" i="27" s="1"/>
  <c r="L36" i="27"/>
  <c r="L60" i="27" s="1"/>
  <c r="L35" i="27"/>
  <c r="L59" i="27" s="1"/>
  <c r="L34" i="27"/>
  <c r="L58" i="27" s="1"/>
  <c r="L33" i="27"/>
  <c r="L57" i="27" s="1"/>
  <c r="L32" i="27"/>
  <c r="L56" i="27" s="1"/>
  <c r="L31" i="27"/>
  <c r="L55" i="27" s="1"/>
  <c r="L30" i="27"/>
  <c r="L54" i="27" s="1"/>
  <c r="L29" i="27"/>
  <c r="L53" i="27" s="1"/>
  <c r="L28" i="27"/>
  <c r="L52" i="27" s="1"/>
  <c r="L27" i="27"/>
  <c r="L51" i="27" s="1"/>
  <c r="L26" i="27"/>
  <c r="L50" i="27" s="1"/>
  <c r="L25" i="27"/>
  <c r="L49" i="27" s="1"/>
  <c r="L24" i="27"/>
  <c r="L48" i="27" s="1"/>
  <c r="L23" i="27"/>
  <c r="L47" i="27" s="1"/>
  <c r="E73" i="34"/>
  <c r="E74" i="34" s="1"/>
  <c r="E50" i="34"/>
  <c r="E51" i="34" s="1"/>
  <c r="E82" i="34" s="1"/>
  <c r="E24" i="34"/>
  <c r="E25" i="34" s="1"/>
  <c r="K38" i="27"/>
  <c r="K62" i="27" s="1"/>
  <c r="K39" i="27"/>
  <c r="K63" i="27" s="1"/>
  <c r="K40" i="27"/>
  <c r="K64" i="27" s="1"/>
  <c r="K37" i="27"/>
  <c r="K61" i="27" s="1"/>
  <c r="K35" i="27"/>
  <c r="K59" i="27" s="1"/>
  <c r="K34" i="27"/>
  <c r="K58" i="27" s="1"/>
  <c r="K33" i="27"/>
  <c r="K57" i="27" s="1"/>
  <c r="K32" i="27"/>
  <c r="K56" i="27" s="1"/>
  <c r="K31" i="27"/>
  <c r="K55" i="27" s="1"/>
  <c r="K30" i="27"/>
  <c r="K54" i="27" s="1"/>
  <c r="K29" i="27"/>
  <c r="K53" i="27" s="1"/>
  <c r="K28" i="27"/>
  <c r="K52" i="27" s="1"/>
  <c r="K27" i="27"/>
  <c r="K51" i="27" s="1"/>
  <c r="K26" i="27"/>
  <c r="K50" i="27" s="1"/>
  <c r="K25" i="27"/>
  <c r="K49" i="27" s="1"/>
  <c r="K24" i="27"/>
  <c r="K48" i="27" s="1"/>
  <c r="K23" i="27"/>
  <c r="K47" i="27" s="1"/>
  <c r="K36" i="27"/>
  <c r="K60" i="27" s="1"/>
  <c r="E73" i="32"/>
  <c r="E74" i="32" s="1"/>
  <c r="E50" i="32"/>
  <c r="E51" i="32" s="1"/>
  <c r="E82" i="32" s="1"/>
  <c r="E24" i="32"/>
  <c r="E25" i="32" s="1"/>
  <c r="J40" i="27"/>
  <c r="J64" i="27" s="1"/>
  <c r="J39" i="27"/>
  <c r="J63" i="27" s="1"/>
  <c r="J38" i="27"/>
  <c r="J62" i="27" s="1"/>
  <c r="J37" i="27"/>
  <c r="J61" i="27" s="1"/>
  <c r="J36" i="27"/>
  <c r="J60" i="27" s="1"/>
  <c r="J35" i="27"/>
  <c r="J59" i="27" s="1"/>
  <c r="J34" i="27"/>
  <c r="J58" i="27" s="1"/>
  <c r="J33" i="27"/>
  <c r="J57" i="27" s="1"/>
  <c r="J32" i="27"/>
  <c r="J56" i="27" s="1"/>
  <c r="J31" i="27"/>
  <c r="J55" i="27" s="1"/>
  <c r="J30" i="27"/>
  <c r="J54" i="27" s="1"/>
  <c r="J29" i="27"/>
  <c r="J53" i="27" s="1"/>
  <c r="J28" i="27"/>
  <c r="J52" i="27" s="1"/>
  <c r="J27" i="27"/>
  <c r="J51" i="27" s="1"/>
  <c r="J26" i="27"/>
  <c r="J50" i="27" s="1"/>
  <c r="J25" i="27"/>
  <c r="J49" i="27" s="1"/>
  <c r="J24" i="27"/>
  <c r="J48" i="27" s="1"/>
  <c r="J23" i="27"/>
  <c r="J47" i="27" s="1"/>
  <c r="E73" i="30"/>
  <c r="E74" i="30" s="1"/>
  <c r="E50" i="30"/>
  <c r="E51" i="30" s="1"/>
  <c r="E82" i="30" s="1"/>
  <c r="E24" i="30"/>
  <c r="E25" i="30" s="1"/>
  <c r="I37" i="27"/>
  <c r="I61" i="27" s="1"/>
  <c r="I36" i="27"/>
  <c r="I60" i="27" s="1"/>
  <c r="I30" i="27"/>
  <c r="I54" i="27" s="1"/>
  <c r="I24" i="27"/>
  <c r="I48" i="27" s="1"/>
  <c r="I25" i="27"/>
  <c r="I49" i="27" s="1"/>
  <c r="I26" i="27"/>
  <c r="I50" i="27" s="1"/>
  <c r="I27" i="27"/>
  <c r="I51" i="27" s="1"/>
  <c r="I28" i="27"/>
  <c r="I52" i="27" s="1"/>
  <c r="I29" i="27"/>
  <c r="I53" i="27" s="1"/>
  <c r="I31" i="27"/>
  <c r="I55" i="27" s="1"/>
  <c r="I32" i="27"/>
  <c r="I56" i="27" s="1"/>
  <c r="I33" i="27"/>
  <c r="I57" i="27" s="1"/>
  <c r="I34" i="27"/>
  <c r="I58" i="27" s="1"/>
  <c r="I35" i="27"/>
  <c r="I59" i="27" s="1"/>
  <c r="I38" i="27"/>
  <c r="I62" i="27" s="1"/>
  <c r="I39" i="27"/>
  <c r="I63" i="27" s="1"/>
  <c r="I40" i="27"/>
  <c r="I64" i="27" s="1"/>
  <c r="I23" i="27"/>
  <c r="I47" i="27" s="1"/>
  <c r="H24" i="27"/>
  <c r="H48" i="27" s="1"/>
  <c r="H25" i="27"/>
  <c r="H49" i="27" s="1"/>
  <c r="H26" i="27"/>
  <c r="H50" i="27" s="1"/>
  <c r="H27" i="27"/>
  <c r="H51" i="27" s="1"/>
  <c r="H28" i="27"/>
  <c r="H52" i="27" s="1"/>
  <c r="H29" i="27"/>
  <c r="H53" i="27" s="1"/>
  <c r="H31" i="27"/>
  <c r="H55" i="27" s="1"/>
  <c r="H32" i="27"/>
  <c r="H56" i="27" s="1"/>
  <c r="H33" i="27"/>
  <c r="H57" i="27" s="1"/>
  <c r="H34" i="27"/>
  <c r="H58" i="27" s="1"/>
  <c r="H35" i="27"/>
  <c r="H59" i="27" s="1"/>
  <c r="H38" i="27"/>
  <c r="H62" i="27" s="1"/>
  <c r="H39" i="27"/>
  <c r="H63" i="27" s="1"/>
  <c r="H40" i="27"/>
  <c r="H64" i="27" s="1"/>
  <c r="H23" i="27"/>
  <c r="H47" i="27" s="1"/>
  <c r="G24" i="27"/>
  <c r="G48" i="27" s="1"/>
  <c r="G25" i="27"/>
  <c r="G49" i="27" s="1"/>
  <c r="G26" i="27"/>
  <c r="G50" i="27" s="1"/>
  <c r="G27" i="27"/>
  <c r="G51" i="27" s="1"/>
  <c r="G28" i="27"/>
  <c r="G52" i="27" s="1"/>
  <c r="G29" i="27"/>
  <c r="G53" i="27" s="1"/>
  <c r="G31" i="27"/>
  <c r="G55" i="27" s="1"/>
  <c r="G32" i="27"/>
  <c r="G56" i="27" s="1"/>
  <c r="G33" i="27"/>
  <c r="G57" i="27" s="1"/>
  <c r="G34" i="27"/>
  <c r="G58" i="27" s="1"/>
  <c r="G35" i="27"/>
  <c r="G59" i="27" s="1"/>
  <c r="G38" i="27"/>
  <c r="G62" i="27" s="1"/>
  <c r="G39" i="27"/>
  <c r="G63" i="27" s="1"/>
  <c r="G40" i="27"/>
  <c r="G64" i="27" s="1"/>
  <c r="G23" i="27"/>
  <c r="G47" i="27" s="1"/>
  <c r="E24" i="27"/>
  <c r="E48" i="27" s="1"/>
  <c r="E25" i="27"/>
  <c r="E49" i="27" s="1"/>
  <c r="E26" i="27"/>
  <c r="E50" i="27" s="1"/>
  <c r="E27" i="27"/>
  <c r="E51" i="27" s="1"/>
  <c r="E28" i="27"/>
  <c r="E52" i="27" s="1"/>
  <c r="E29" i="27"/>
  <c r="E53" i="27" s="1"/>
  <c r="E31" i="27"/>
  <c r="E55" i="27" s="1"/>
  <c r="E32" i="27"/>
  <c r="E56" i="27" s="1"/>
  <c r="E33" i="27"/>
  <c r="E57" i="27" s="1"/>
  <c r="E34" i="27"/>
  <c r="E58" i="27" s="1"/>
  <c r="E35" i="27"/>
  <c r="E59" i="27" s="1"/>
  <c r="E38" i="27"/>
  <c r="E62" i="27" s="1"/>
  <c r="E39" i="27"/>
  <c r="E63" i="27" s="1"/>
  <c r="E40" i="27"/>
  <c r="E64" i="27" s="1"/>
  <c r="E23" i="27"/>
  <c r="E47" i="27" s="1"/>
  <c r="D24" i="27"/>
  <c r="D48" i="27" s="1"/>
  <c r="D25" i="27"/>
  <c r="D49" i="27" s="1"/>
  <c r="D26" i="27"/>
  <c r="D50" i="27" s="1"/>
  <c r="D27" i="27"/>
  <c r="D51" i="27" s="1"/>
  <c r="D28" i="27"/>
  <c r="D52" i="27" s="1"/>
  <c r="D29" i="27"/>
  <c r="D53" i="27" s="1"/>
  <c r="D31" i="27"/>
  <c r="D55" i="27" s="1"/>
  <c r="D32" i="27"/>
  <c r="D56" i="27" s="1"/>
  <c r="D33" i="27"/>
  <c r="D57" i="27" s="1"/>
  <c r="D34" i="27"/>
  <c r="D58" i="27" s="1"/>
  <c r="D35" i="27"/>
  <c r="D59" i="27" s="1"/>
  <c r="D38" i="27"/>
  <c r="D62" i="27" s="1"/>
  <c r="D39" i="27"/>
  <c r="D63" i="27" s="1"/>
  <c r="D40" i="27"/>
  <c r="D64" i="27" s="1"/>
  <c r="C40" i="27"/>
  <c r="C64" i="27" s="1"/>
  <c r="C39" i="27"/>
  <c r="C63" i="27" s="1"/>
  <c r="C38" i="27"/>
  <c r="C62" i="27" s="1"/>
  <c r="C35" i="27"/>
  <c r="C59" i="27" s="1"/>
  <c r="C34" i="27"/>
  <c r="C58" i="27" s="1"/>
  <c r="C33" i="27"/>
  <c r="C57" i="27" s="1"/>
  <c r="C32" i="27"/>
  <c r="C56" i="27" s="1"/>
  <c r="C31" i="27"/>
  <c r="C55" i="27" s="1"/>
  <c r="C29" i="27"/>
  <c r="C53" i="27" s="1"/>
  <c r="C28" i="27"/>
  <c r="C52" i="27" s="1"/>
  <c r="C27" i="27"/>
  <c r="C51" i="27" s="1"/>
  <c r="C26" i="27"/>
  <c r="C50" i="27" s="1"/>
  <c r="C25" i="27"/>
  <c r="C49" i="27" s="1"/>
  <c r="C24" i="27"/>
  <c r="C48" i="27" s="1"/>
  <c r="C23" i="27"/>
  <c r="C47" i="27" s="1"/>
  <c r="D23" i="27"/>
  <c r="D47" i="27" s="1"/>
  <c r="O36" i="27" l="1"/>
  <c r="O60" i="27" s="1"/>
  <c r="O30" i="27"/>
  <c r="O54" i="27" s="1"/>
  <c r="O37" i="27"/>
  <c r="O61" i="27" s="1"/>
  <c r="E25" i="37"/>
  <c r="E81" i="37" s="1"/>
  <c r="N6" i="27"/>
  <c r="N14" i="27" s="1"/>
  <c r="E81" i="34"/>
  <c r="M7" i="27"/>
  <c r="M15" i="27" s="1"/>
  <c r="E51" i="37"/>
  <c r="E82" i="37" s="1"/>
  <c r="N7" i="27"/>
  <c r="N15" i="27" s="1"/>
  <c r="M41" i="27"/>
  <c r="M65" i="27" s="1"/>
  <c r="E81" i="36"/>
  <c r="L6" i="27"/>
  <c r="L14" i="27" s="1"/>
  <c r="E81" i="32"/>
  <c r="J7" i="27"/>
  <c r="J15" i="27" s="1"/>
  <c r="K6" i="27"/>
  <c r="K14" i="27" s="1"/>
  <c r="L7" i="27"/>
  <c r="L15" i="27" s="1"/>
  <c r="K7" i="27"/>
  <c r="K15" i="27" s="1"/>
  <c r="L41" i="27"/>
  <c r="E81" i="30"/>
  <c r="J6" i="27" s="1"/>
  <c r="J14" i="27" s="1"/>
  <c r="J41" i="27"/>
  <c r="M6" i="27"/>
  <c r="M14" i="27" s="1"/>
  <c r="L83" i="27"/>
  <c r="K41" i="27"/>
  <c r="K65" i="27" s="1"/>
  <c r="J84" i="27"/>
  <c r="I41" i="27"/>
  <c r="I65" i="27" s="1"/>
  <c r="G41" i="27"/>
  <c r="G65" i="27" s="1"/>
  <c r="E41" i="27"/>
  <c r="E65" i="27" s="1"/>
  <c r="D41" i="27"/>
  <c r="D65" i="27" s="1"/>
  <c r="H41" i="27"/>
  <c r="H65" i="27" s="1"/>
  <c r="C41" i="27"/>
  <c r="C65" i="27" s="1"/>
  <c r="J85" i="27" l="1"/>
  <c r="J65" i="27"/>
  <c r="L84" i="27"/>
  <c r="L65" i="27"/>
  <c r="N8" i="27"/>
  <c r="N16" i="27" s="1"/>
  <c r="N73" i="27"/>
  <c r="N72" i="27"/>
  <c r="N74" i="27"/>
  <c r="M8" i="27"/>
  <c r="M16" i="27" s="1"/>
  <c r="N84" i="27"/>
  <c r="N83" i="27"/>
  <c r="N85" i="27"/>
  <c r="L8" i="27"/>
  <c r="L16" i="27" s="1"/>
  <c r="J8" i="27"/>
  <c r="K8" i="27"/>
  <c r="L74" i="27"/>
  <c r="L73" i="27"/>
  <c r="L72" i="27"/>
  <c r="M74" i="27"/>
  <c r="M73" i="27"/>
  <c r="L85" i="27"/>
  <c r="L86" i="27" s="1"/>
  <c r="M83" i="27"/>
  <c r="J83" i="27"/>
  <c r="M84" i="27"/>
  <c r="M72" i="27"/>
  <c r="M85" i="27"/>
  <c r="J86" i="27"/>
  <c r="K84" i="27"/>
  <c r="K85" i="27"/>
  <c r="K83" i="27"/>
  <c r="F24" i="27"/>
  <c r="F25" i="27"/>
  <c r="F26" i="27"/>
  <c r="F27" i="27"/>
  <c r="F28" i="27"/>
  <c r="F29" i="27"/>
  <c r="F31" i="27"/>
  <c r="F32" i="27"/>
  <c r="F33" i="27"/>
  <c r="F34" i="27"/>
  <c r="F35" i="27"/>
  <c r="F38" i="27"/>
  <c r="F39" i="27"/>
  <c r="F40" i="27"/>
  <c r="F23" i="27"/>
  <c r="E72" i="20"/>
  <c r="E67" i="19"/>
  <c r="E68" i="18"/>
  <c r="E68" i="17"/>
  <c r="E68" i="16"/>
  <c r="E68" i="15"/>
  <c r="E68" i="2"/>
  <c r="E69" i="2" s="1"/>
  <c r="O40" i="27" l="1"/>
  <c r="O64" i="27" s="1"/>
  <c r="F64" i="27"/>
  <c r="O38" i="27"/>
  <c r="O62" i="27" s="1"/>
  <c r="F62" i="27"/>
  <c r="O34" i="27"/>
  <c r="O58" i="27" s="1"/>
  <c r="F58" i="27"/>
  <c r="O32" i="27"/>
  <c r="O56" i="27" s="1"/>
  <c r="F56" i="27"/>
  <c r="O29" i="27"/>
  <c r="O53" i="27" s="1"/>
  <c r="F53" i="27"/>
  <c r="O27" i="27"/>
  <c r="O51" i="27" s="1"/>
  <c r="F51" i="27"/>
  <c r="O25" i="27"/>
  <c r="O49" i="27" s="1"/>
  <c r="F49" i="27"/>
  <c r="O23" i="27"/>
  <c r="O47" i="27" s="1"/>
  <c r="F47" i="27"/>
  <c r="O39" i="27"/>
  <c r="O63" i="27" s="1"/>
  <c r="F63" i="27"/>
  <c r="O35" i="27"/>
  <c r="O59" i="27" s="1"/>
  <c r="F59" i="27"/>
  <c r="O33" i="27"/>
  <c r="O57" i="27" s="1"/>
  <c r="F57" i="27"/>
  <c r="O31" i="27"/>
  <c r="O55" i="27" s="1"/>
  <c r="F55" i="27"/>
  <c r="O28" i="27"/>
  <c r="O52" i="27" s="1"/>
  <c r="F52" i="27"/>
  <c r="O26" i="27"/>
  <c r="O50" i="27" s="1"/>
  <c r="F50" i="27"/>
  <c r="O24" i="27"/>
  <c r="O48" i="27" s="1"/>
  <c r="F48" i="27"/>
  <c r="J74" i="27"/>
  <c r="J16" i="27"/>
  <c r="K72" i="27"/>
  <c r="K16" i="27"/>
  <c r="J72" i="27"/>
  <c r="J73" i="27"/>
  <c r="N86" i="27"/>
  <c r="N75" i="27"/>
  <c r="N76" i="27" s="1"/>
  <c r="K73" i="27"/>
  <c r="K74" i="27"/>
  <c r="L75" i="27"/>
  <c r="L76" i="27" s="1"/>
  <c r="M75" i="27"/>
  <c r="M76" i="27" s="1"/>
  <c r="M86" i="27"/>
  <c r="K86" i="27"/>
  <c r="E73" i="20"/>
  <c r="I85" i="27"/>
  <c r="E68" i="19"/>
  <c r="H85" i="27"/>
  <c r="E69" i="18"/>
  <c r="G85" i="27"/>
  <c r="E69" i="17"/>
  <c r="F41" i="27"/>
  <c r="E69" i="16"/>
  <c r="E85" i="27"/>
  <c r="E69" i="15"/>
  <c r="D85" i="27"/>
  <c r="C85" i="27"/>
  <c r="E49" i="20"/>
  <c r="I84" i="27" s="1"/>
  <c r="E24" i="20"/>
  <c r="E44" i="19"/>
  <c r="E21" i="19"/>
  <c r="E45" i="18"/>
  <c r="E22" i="18"/>
  <c r="E45" i="17"/>
  <c r="E22" i="17"/>
  <c r="E45" i="16"/>
  <c r="E22" i="16"/>
  <c r="E45" i="15"/>
  <c r="E22" i="15"/>
  <c r="J75" i="27" l="1"/>
  <c r="J76" i="27" s="1"/>
  <c r="F85" i="27"/>
  <c r="F65" i="27"/>
  <c r="K75" i="27"/>
  <c r="K76" i="27" s="1"/>
  <c r="E25" i="20"/>
  <c r="E80" i="20" s="1"/>
  <c r="I6" i="27" s="1"/>
  <c r="I14" i="27" s="1"/>
  <c r="I83" i="27"/>
  <c r="E50" i="20"/>
  <c r="E22" i="19"/>
  <c r="E75" i="19" s="1"/>
  <c r="H6" i="27" s="1"/>
  <c r="H14" i="27" s="1"/>
  <c r="H83" i="27"/>
  <c r="E45" i="19"/>
  <c r="E76" i="19" s="1"/>
  <c r="H7" i="27" s="1"/>
  <c r="H15" i="27" s="1"/>
  <c r="H84" i="27"/>
  <c r="E23" i="18"/>
  <c r="E76" i="18" s="1"/>
  <c r="G6" i="27" s="1"/>
  <c r="G14" i="27" s="1"/>
  <c r="G83" i="27"/>
  <c r="E46" i="18"/>
  <c r="E77" i="18" s="1"/>
  <c r="G7" i="27" s="1"/>
  <c r="G15" i="27" s="1"/>
  <c r="G84" i="27"/>
  <c r="E46" i="17"/>
  <c r="F84" i="27"/>
  <c r="E23" i="17"/>
  <c r="E76" i="17" s="1"/>
  <c r="F6" i="27" s="1"/>
  <c r="F14" i="27" s="1"/>
  <c r="F83" i="27"/>
  <c r="O41" i="27"/>
  <c r="O65" i="27" s="1"/>
  <c r="E46" i="16"/>
  <c r="E77" i="16" s="1"/>
  <c r="E7" i="27" s="1"/>
  <c r="E15" i="27" s="1"/>
  <c r="E84" i="27"/>
  <c r="E23" i="16"/>
  <c r="E76" i="16" s="1"/>
  <c r="E6" i="27" s="1"/>
  <c r="E14" i="27" s="1"/>
  <c r="E83" i="27"/>
  <c r="E46" i="15"/>
  <c r="E77" i="15" s="1"/>
  <c r="D7" i="27" s="1"/>
  <c r="D15" i="27" s="1"/>
  <c r="D84" i="27"/>
  <c r="E23" i="15"/>
  <c r="E76" i="15" s="1"/>
  <c r="D6" i="27" s="1"/>
  <c r="D14" i="27" s="1"/>
  <c r="D83" i="27"/>
  <c r="E45" i="2"/>
  <c r="E22" i="2"/>
  <c r="P61" i="27" l="1"/>
  <c r="P54" i="27"/>
  <c r="P60" i="27"/>
  <c r="P64" i="27"/>
  <c r="P58" i="27"/>
  <c r="P53" i="27"/>
  <c r="P49" i="27"/>
  <c r="P63" i="27"/>
  <c r="P57" i="27"/>
  <c r="P52" i="27"/>
  <c r="P48" i="27"/>
  <c r="P62" i="27"/>
  <c r="P56" i="27"/>
  <c r="P51" i="27"/>
  <c r="P47" i="27"/>
  <c r="P59" i="27"/>
  <c r="P55" i="27"/>
  <c r="P50" i="27"/>
  <c r="D8" i="27"/>
  <c r="F86" i="27"/>
  <c r="P36" i="27"/>
  <c r="P37" i="27"/>
  <c r="P30" i="27"/>
  <c r="E77" i="17"/>
  <c r="F7" i="27" s="1"/>
  <c r="D86" i="27"/>
  <c r="G8" i="27"/>
  <c r="G16" i="27" s="1"/>
  <c r="D73" i="27"/>
  <c r="E81" i="20"/>
  <c r="I7" i="27"/>
  <c r="E86" i="27"/>
  <c r="H8" i="27"/>
  <c r="H16" i="27" s="1"/>
  <c r="E8" i="27"/>
  <c r="E16" i="27" s="1"/>
  <c r="I86" i="27"/>
  <c r="H86" i="27"/>
  <c r="G86" i="27"/>
  <c r="P23" i="27"/>
  <c r="P25" i="27"/>
  <c r="P34" i="27"/>
  <c r="P24" i="27"/>
  <c r="P33" i="27"/>
  <c r="P27" i="27"/>
  <c r="P38" i="27"/>
  <c r="P31" i="27"/>
  <c r="P29" i="27"/>
  <c r="P40" i="27"/>
  <c r="P28" i="27"/>
  <c r="P39" i="27"/>
  <c r="P32" i="27"/>
  <c r="P26" i="27"/>
  <c r="P35" i="27"/>
  <c r="E46" i="2"/>
  <c r="E77" i="2" s="1"/>
  <c r="C7" i="27" s="1"/>
  <c r="C15" i="27" s="1"/>
  <c r="C84" i="27"/>
  <c r="E23" i="2"/>
  <c r="E76" i="2" s="1"/>
  <c r="C6" i="27" s="1"/>
  <c r="C14" i="27" s="1"/>
  <c r="C83" i="27"/>
  <c r="P65" i="27" l="1"/>
  <c r="F8" i="27"/>
  <c r="F16" i="27" s="1"/>
  <c r="F15" i="27"/>
  <c r="I8" i="27"/>
  <c r="I16" i="27" s="1"/>
  <c r="I15" i="27"/>
  <c r="D74" i="27"/>
  <c r="D16" i="27"/>
  <c r="D72" i="27"/>
  <c r="D75" i="27" s="1"/>
  <c r="D76" i="27" s="1"/>
  <c r="C86" i="27"/>
  <c r="F73" i="27"/>
  <c r="E74" i="27"/>
  <c r="E72" i="27"/>
  <c r="E73" i="27"/>
  <c r="C8" i="27"/>
  <c r="C16" i="27" s="1"/>
  <c r="H73" i="27"/>
  <c r="H74" i="27"/>
  <c r="H72" i="27"/>
  <c r="G72" i="27"/>
  <c r="G74" i="27"/>
  <c r="G73" i="27"/>
  <c r="P41" i="27"/>
  <c r="F72" i="27" l="1"/>
  <c r="I73" i="27"/>
  <c r="F74" i="27"/>
  <c r="I74" i="27"/>
  <c r="I72" i="27"/>
  <c r="I75" i="27" s="1"/>
  <c r="I76" i="27" s="1"/>
  <c r="F75" i="27"/>
  <c r="F76" i="27" s="1"/>
  <c r="H75" i="27"/>
  <c r="H76" i="27" s="1"/>
  <c r="G75" i="27"/>
  <c r="G76" i="27" s="1"/>
  <c r="C73" i="27"/>
  <c r="C72" i="27"/>
  <c r="C74" i="27"/>
  <c r="E75" i="27"/>
  <c r="E76" i="27" s="1"/>
  <c r="C75" i="27" l="1"/>
  <c r="C76" i="27" s="1"/>
</calcChain>
</file>

<file path=xl/sharedStrings.xml><?xml version="1.0" encoding="utf-8"?>
<sst xmlns="http://schemas.openxmlformats.org/spreadsheetml/2006/main" count="1713" uniqueCount="125">
  <si>
    <t>Brojčana oznaka</t>
  </si>
  <si>
    <t>Troslovna oznaka</t>
  </si>
  <si>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</si>
  <si>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</si>
  <si>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</si>
  <si>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</si>
  <si>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</si>
  <si>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</si>
  <si>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</si>
  <si>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</si>
  <si>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</si>
  <si>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</si>
  <si>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</si>
  <si>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</si>
  <si>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</si>
  <si>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978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</si>
  <si>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</si>
  <si>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</si>
  <si>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</si>
  <si>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</si>
  <si>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</si>
  <si>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</si>
  <si>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</si>
  <si>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</si>
  <si>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</si>
  <si>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</si>
  <si>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</si>
  <si>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</si>
  <si>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</si>
  <si>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</si>
  <si>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EUR</t>
  </si>
  <si>
    <t>PLN</t>
  </si>
  <si>
    <t>Ukupno</t>
  </si>
  <si>
    <t>Ukupan promet ovlaštenih mjenjača</t>
  </si>
  <si>
    <t>Ostale valute</t>
  </si>
  <si>
    <t xml:space="preserve">Odnos otkupa i prodaje strane gotovine i čekova </t>
  </si>
  <si>
    <t xml:space="preserve">Otkup strane gotovine i čekova </t>
  </si>
  <si>
    <t xml:space="preserve">Prodaja strane gotovine </t>
  </si>
  <si>
    <t>643</t>
  </si>
  <si>
    <t>RUB</t>
  </si>
  <si>
    <t>946</t>
  </si>
  <si>
    <t>RON</t>
  </si>
  <si>
    <t>975</t>
  </si>
  <si>
    <t>BGN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</si>
  <si>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</si>
  <si>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</si>
  <si>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</si>
  <si>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</si>
  <si>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</si>
  <si>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</si>
  <si>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</si>
  <si>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</si>
  <si>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</si>
  <si>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</si>
  <si>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</si>
  <si>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Udio</t>
  </si>
  <si>
    <t>Valuta</t>
  </si>
  <si>
    <t>Ukupan iznos otkupa</t>
  </si>
  <si>
    <t>U originalnoj valuti</t>
  </si>
  <si>
    <t>U kunama</t>
  </si>
  <si>
    <t>Otkupljena strana gotovina u siječnju 2015.</t>
  </si>
  <si>
    <t>Ukupan iznos prodaje</t>
  </si>
  <si>
    <t>Prodana strana gotovina u siječnju 2015.</t>
  </si>
  <si>
    <t>Otkupljeni čekovi koji glase na stranu valutu u siječnju 2015.</t>
  </si>
  <si>
    <t>Ukupan promet ovlaštenih mjenjača u siječnju 2015.</t>
  </si>
  <si>
    <t>Otkupljena strana gotovina u veljači 2015.</t>
  </si>
  <si>
    <t>Prodana strana gotovina u veljači 2015.</t>
  </si>
  <si>
    <t>Otkupljeni čekovi koji glase na stranu valutu u veljači 2015.</t>
  </si>
  <si>
    <t>Ukupan promet ovlaštenih mjenjača u veljači 2015.</t>
  </si>
  <si>
    <t>Otkupljena strana gotovina u ožujku 2015.</t>
  </si>
  <si>
    <t>Prodana strana gotovina u ožujku 2015.</t>
  </si>
  <si>
    <t>Otkupljeni čekovi koji glase na stranu valutu u ožujku 2015.</t>
  </si>
  <si>
    <t>Ukupan promet ovlaštenih mjenjača u ožujku 2015.</t>
  </si>
  <si>
    <t>Otkupljena strana gotovina u travnju 2015.</t>
  </si>
  <si>
    <t>Prodana strana gotovina u travnju 2015.</t>
  </si>
  <si>
    <t>Otkupljeni čekovi koji glase na stranu valutu u travnju 2015.</t>
  </si>
  <si>
    <t>Ukupan promet ovlaštenih mjenjača u travnju 2015.</t>
  </si>
  <si>
    <t>Otkupljena strana gotovina u svibnju 2015.</t>
  </si>
  <si>
    <t>Prodana strana gotovina u svibnju 2015.</t>
  </si>
  <si>
    <t>Otkupljeni čekovi koji glase na stranu valutu u svibnju 2015.</t>
  </si>
  <si>
    <t>Ukupan promet ovlaštenih mjenjača u svibnju 2015.</t>
  </si>
  <si>
    <t>Otkupljena strana gotovina u lipnju 2015.</t>
  </si>
  <si>
    <t>Prodana strana gotovina u lipnju 2015.</t>
  </si>
  <si>
    <t>Otkupljeni čekovi koji glase na stranu valutu u lipnju 2015.</t>
  </si>
  <si>
    <t>Ukupan promet ovlaštenih mjenjača u lipnju 2015.</t>
  </si>
  <si>
    <t>Otkupljena strana gotovina u srpnju 2015.</t>
  </si>
  <si>
    <t>Prodana strana gotovina u srpnju 2015.</t>
  </si>
  <si>
    <t>Otkupljeni čekovi koji glase na stranu valutu u srpnju 2015.</t>
  </si>
  <si>
    <t>Ukupan promet ovlaštenih mjenjača u srpnju 2015.</t>
  </si>
  <si>
    <t>Otkupljena strana gotovina u kolovozu 2015.</t>
  </si>
  <si>
    <t>Prodana strana gotovina u kolovozu 2015.</t>
  </si>
  <si>
    <t>Otkupljeni čekovi koji glase na stranu valutu u kolovozu 2015.</t>
  </si>
  <si>
    <t>Ukupan promet ovlaštenih mjenjača u kolovozu 2015.</t>
  </si>
  <si>
    <t>Otkupljena strana gotovina u rujnu 2015.</t>
  </si>
  <si>
    <t>Prodana strana gotovina u rujnu 2015.</t>
  </si>
  <si>
    <t>Otkupljeni čekovi koji glase na stranu valutu u rujnu 2015.</t>
  </si>
  <si>
    <t>Ukupan promet ovlaštenih mjenjača u rujnu 2015.</t>
  </si>
  <si>
    <t>Otkupljena strana gotovina u listopadu 2015.</t>
  </si>
  <si>
    <t>Prodana strana gotovina u listopadu 2015.</t>
  </si>
  <si>
    <t>Otkupljeni čekovi koji glase na stranu valutu u listopadu 2015.</t>
  </si>
  <si>
    <t>Ukupan promet ovlaštenih mjenjača u listopadu 2015.</t>
  </si>
  <si>
    <t>u kunama</t>
  </si>
  <si>
    <t>Promet po valutama</t>
  </si>
  <si>
    <t>u kunama i postocima</t>
  </si>
  <si>
    <t>u postocima</t>
  </si>
  <si>
    <t>Udio valuta u ukupnom prometu ovlaštenih mjenjača</t>
  </si>
  <si>
    <t>Otkup strane gotovine</t>
  </si>
  <si>
    <t>Prodaja strane gotovine</t>
  </si>
  <si>
    <t>Otkup čekova</t>
  </si>
  <si>
    <t>Otkupljena strana gotovina u studenome 2015.</t>
  </si>
  <si>
    <t>Prodana strana gotovina u studenome 2015.</t>
  </si>
  <si>
    <t>Otkupljeni čekovi koji glase na stranu valutu u studenome 2015.</t>
  </si>
  <si>
    <t>Ukupan promet ovlaštenih mjenjača u studenome 2015.</t>
  </si>
  <si>
    <t>Otkupljena strana gotovina u prosincu 2015.</t>
  </si>
  <si>
    <t>Prodana strana gotovina u prosincu 2015.</t>
  </si>
  <si>
    <t>Otkupljeni čekovi koji glase na stranu valutu u prosincu 2015.</t>
  </si>
  <si>
    <t>Ukupan promet ovlaštenih mjenjača u prosincu 2015.</t>
  </si>
  <si>
    <t>Promet ovlaštenih mjenjača u 2015.</t>
  </si>
  <si>
    <t>Prosinac</t>
  </si>
  <si>
    <t>u eurima* i postocima</t>
  </si>
  <si>
    <t>U eurima*</t>
  </si>
  <si>
    <t xml:space="preserve">Ukupno u milijunima </t>
  </si>
  <si>
    <t>u milijunima kuna / eura</t>
  </si>
  <si>
    <t>u eurima*</t>
  </si>
  <si>
    <t>* iznos u eurima izračunat iz iznosa u kunama primjenom fiksnog tečaja konverzije kune u euro: 1 euro = 7,53450 kuna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</si>
</sst>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0000"/>
    <numFmt numFmtId="165" formatCode="0.000000"/>
    <numFmt numFmtId="166" formatCode="#,##0.00000"/>
    <numFmt numFmtId="167" formatCode="[$-41A]mmm\-yy;@"/>
    <numFmt numFmtId="168" formatCode="0.00000"/>
    <numFmt numFmtId="169" formatCode="#,##0.0"/>
    <numFmt numFmtId="170" formatCode="0.000"/>
  </numFmts>
  <fonts count="10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10">
    <xf numFmtId="169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9" fontId="4" fillId="0" borderId="0" applyNumberFormat="0" applyFill="0" applyBorder="0" applyAlignment="0" applyProtection="0"/>
    <xf numFmtId="169" fontId="5" fillId="0" borderId="0" applyNumberFormat="0" applyFill="0" applyBorder="0" applyAlignment="0" applyProtection="0"/>
    <xf numFmtId="169" fontId="1" fillId="0" borderId="1" applyNumberFormat="0" applyFont="0" applyFill="0" applyAlignment="0" applyProtection="0"/>
    <xf numFmtId="169" fontId="4" fillId="0" borderId="1" applyNumberFormat="0" applyFill="0" applyAlignment="0" applyProtection="0"/>
    <xf numFmtId="169" fontId="4" fillId="0" borderId="2" applyNumberFormat="0" applyFill="0" applyAlignment="0" applyProtection="0"/>
    <xf numFmtId="169" fontId="1" fillId="0" borderId="2" applyNumberFormat="0" applyFill="0" applyAlignment="0" applyProtection="0"/>
    <xf numFmtId="169" fontId="4" fillId="0" borderId="3" applyNumberFormat="0" applyProtection="0">
      <alignment horizontal="right" vertical="center" wrapText="1"/>
    </xf>
  </cellStyleXfs>
  <cellXfs count="332">
    <xf numFmtId="167" fontId="0" fillId="0" borderId="0" xfId="0" applyNumberFormat="1"/>
    <xf numFmtId="167" fontId="0" fillId="2" borderId="0" xfId="0" applyNumberFormat="1" applyFont="1" applyFill="1"/>
    <xf numFmtId="49" fontId="0" fillId="0" borderId="0" xfId="0" applyNumberFormat="1" applyFont="1" applyBorder="1" applyAlignment="1">
      <alignment horizontal="left"/>
    </xf>
    <xf numFmtId="167" fontId="0" fillId="0" borderId="0" xfId="0" applyNumberFormat="1" applyFont="1" applyBorder="1"/>
    <xf numFmtId="167" fontId="4" fillId="0" borderId="2" xfId="7" applyNumberFormat="1"/>
    <xf numFmtId="166" fontId="4" fillId="0" borderId="2" xfId="7" applyNumberFormat="1"/>
    <xf numFmtId="167" fontId="4" fillId="0" borderId="1" xfId="6" applyNumberFormat="1"/>
    <xf numFmtId="167" fontId="1" fillId="0" borderId="2" xfId="8" applyNumberFormat="1"/>
    <xf numFmtId="167" fontId="4" fillId="0" borderId="0" xfId="0" applyNumberFormat="1" applyFont="1" applyBorder="1"/>
    <xf numFmtId="49" fontId="0" fillId="0" borderId="0" xfId="0" applyNumberFormat="1" applyFont="1" applyBorder="1" applyAlignment="1">
      <alignment horizontal="right"/>
    </xf>
    <xf numFmtId="3" fontId="0" fillId="0" borderId="0" xfId="0" applyNumberFormat="1" applyFon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4" fontId="0" fillId="0" borderId="0" xfId="0" applyNumberFormat="1" applyFont="1" applyBorder="1"/>
    <xf numFmtId="165" fontId="0" fillId="0" borderId="0" xfId="0" applyNumberFormat="1" applyFont="1" applyBorder="1"/>
    <xf numFmtId="166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4" fillId="0" borderId="0" xfId="3" applyNumberFormat="1" applyBorder="1" applyAlignment="1">
      <alignment horizontal="left"/>
    </xf>
    <xf numFmtId="165" fontId="4" fillId="0" borderId="2" xfId="7" applyNumberFormat="1"/>
    <xf numFmtId="3" fontId="4" fillId="0" borderId="2" xfId="7" applyNumberFormat="1"/>
    <xf numFmtId="168" fontId="4" fillId="0" borderId="2" xfId="7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70" fontId="0" fillId="0" borderId="0" xfId="0" applyNumberFormat="1" applyFont="1" applyBorder="1"/>
    <xf numFmtId="49" fontId="1" fillId="0" borderId="0" xfId="3" applyNumberFormat="1" applyFont="1" applyBorder="1" applyAlignment="1">
      <alignment horizontal="left"/>
    </xf>
    <xf numFmtId="167" fontId="0" fillId="0" borderId="0" xfId="0" applyNumberFormat="1" applyFont="1" applyBorder="1"/>
    <xf numFmtId="167" fontId="4" fillId="0" borderId="0" xfId="0" applyNumberFormat="1" applyFont="1" applyBorder="1"/>
    <xf numFmtId="167" fontId="4" fillId="0" borderId="0" xfId="3" applyNumberFormat="1" applyBorder="1"/>
    <xf numFmtId="167" fontId="0" fillId="0" borderId="0" xfId="0" applyNumberFormat="1"/>
    <xf numFmtId="167" fontId="0" fillId="0" borderId="0" xfId="0" applyNumberFormat="1" applyFont="1" applyBorder="1"/>
    <xf numFmtId="49" fontId="0" fillId="0" borderId="0" xfId="0" applyNumberFormat="1" applyFont="1" applyBorder="1"/>
    <xf numFmtId="167" fontId="4" fillId="0" borderId="3" xfId="9" applyNumberFormat="1" applyAlignment="1">
      <alignment horizontal="right" vertical="center" wrapText="1"/>
    </xf>
    <xf numFmtId="167" fontId="8" fillId="0" borderId="0" xfId="3" applyNumberFormat="1" applyFont="1" applyAlignment="1"/>
    <xf numFmtId="167" fontId="0" fillId="0" borderId="0" xfId="0" applyNumberFormat="1"/>
    <xf numFmtId="167" fontId="0" fillId="0" borderId="0" xfId="0" applyNumberFormat="1" applyFont="1" applyBorder="1"/>
    <xf numFmtId="49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49" fontId="8" fillId="0" borderId="0" xfId="0" applyNumberFormat="1" applyFont="1" applyBorder="1"/>
    <xf numFmtId="167" fontId="0" fillId="0" borderId="0" xfId="0" applyNumberFormat="1"/>
    <xf numFmtId="167" fontId="0" fillId="0" borderId="0" xfId="0" applyNumberFormat="1" applyFont="1" applyBorder="1"/>
    <xf numFmtId="3" fontId="0" fillId="0" borderId="0" xfId="0" applyNumberFormat="1" applyFont="1" applyBorder="1"/>
    <xf numFmtId="49" fontId="0" fillId="0" borderId="0" xfId="0" applyNumberFormat="1" applyFont="1" applyBorder="1"/>
    <xf numFmtId="167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167" fontId="8" fillId="0" borderId="0" xfId="0" applyNumberFormat="1" applyFont="1" applyBorder="1"/>
    <xf numFmtId="167" fontId="0" fillId="0" borderId="0" xfId="0" applyNumberFormat="1"/>
    <xf numFmtId="3" fontId="0" fillId="0" borderId="0" xfId="0" applyNumberFormat="1" applyFont="1" applyBorder="1"/>
    <xf numFmtId="49" fontId="0" fillId="0" borderId="0" xfId="0" applyNumberFormat="1" applyFont="1" applyBorder="1"/>
    <xf numFmtId="49" fontId="8" fillId="0" borderId="0" xfId="0" applyNumberFormat="1" applyFont="1" applyBorder="1"/>
    <xf numFmtId="167" fontId="0" fillId="0" borderId="4" xfId="0" applyNumberFormat="1" applyFont="1" applyBorder="1"/>
    <xf numFmtId="4" fontId="0" fillId="0" borderId="4" xfId="0" applyNumberFormat="1" applyFont="1" applyBorder="1"/>
    <xf numFmtId="167" fontId="0" fillId="0" borderId="0" xfId="0" applyNumberFormat="1"/>
    <xf numFmtId="167" fontId="0" fillId="0" borderId="0" xfId="0" applyNumberFormat="1" applyFont="1" applyBorder="1"/>
    <xf numFmtId="167" fontId="2" fillId="0" borderId="0" xfId="1" applyNumberFormat="1" applyBorder="1"/>
    <xf numFmtId="167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167" fontId="8" fillId="0" borderId="0" xfId="3" applyNumberFormat="1" applyFont="1" applyAlignment="1"/>
    <xf numFmtId="167" fontId="0" fillId="0" borderId="0" xfId="0" applyNumberFormat="1"/>
    <xf numFmtId="167" fontId="0" fillId="0" borderId="0" xfId="0" applyNumberFormat="1" applyFont="1" applyBorder="1"/>
    <xf numFmtId="49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49" fontId="8" fillId="0" borderId="0" xfId="0" applyNumberFormat="1" applyFont="1" applyBorder="1"/>
    <xf numFmtId="167" fontId="0" fillId="0" borderId="0" xfId="0" applyNumberFormat="1"/>
    <xf numFmtId="167" fontId="0" fillId="0" borderId="0" xfId="0" applyNumberFormat="1" applyFont="1" applyBorder="1"/>
    <xf numFmtId="3" fontId="0" fillId="0" borderId="0" xfId="0" applyNumberFormat="1" applyFont="1" applyBorder="1"/>
    <xf numFmtId="49" fontId="0" fillId="0" borderId="0" xfId="0" applyNumberFormat="1" applyFont="1" applyBorder="1"/>
    <xf numFmtId="167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167" fontId="8" fillId="0" borderId="0" xfId="0" applyNumberFormat="1" applyFont="1" applyBorder="1"/>
    <xf numFmtId="167" fontId="0" fillId="0" borderId="0" xfId="0" applyNumberFormat="1"/>
    <xf numFmtId="3" fontId="0" fillId="0" borderId="0" xfId="0" applyNumberFormat="1" applyFont="1" applyBorder="1"/>
    <xf numFmtId="49" fontId="8" fillId="0" borderId="0" xfId="0" applyNumberFormat="1" applyFont="1" applyBorder="1"/>
    <xf numFmtId="167" fontId="0" fillId="0" borderId="0" xfId="0" applyNumberFormat="1"/>
    <xf numFmtId="167" fontId="0" fillId="0" borderId="0" xfId="0" applyNumberFormat="1" applyFont="1" applyBorder="1"/>
    <xf numFmtId="167" fontId="2" fillId="0" borderId="0" xfId="1" applyNumberForma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167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167" fontId="8" fillId="0" borderId="0" xfId="3" applyNumberFormat="1" applyFont="1" applyAlignment="1"/>
    <xf numFmtId="167" fontId="0" fillId="0" borderId="0" xfId="0" applyNumberFormat="1"/>
    <xf numFmtId="167" fontId="0" fillId="0" borderId="0" xfId="0" applyNumberFormat="1" applyFont="1" applyBorder="1"/>
    <xf numFmtId="164" fontId="0" fillId="0" borderId="0" xfId="0" applyNumberFormat="1" applyFont="1" applyBorder="1"/>
    <xf numFmtId="49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49" fontId="8" fillId="0" borderId="0" xfId="0" applyNumberFormat="1" applyFont="1" applyBorder="1"/>
    <xf numFmtId="167" fontId="0" fillId="0" borderId="0" xfId="0" applyNumberFormat="1"/>
    <xf numFmtId="167" fontId="0" fillId="0" borderId="0" xfId="0" applyNumberFormat="1" applyFont="1" applyBorder="1"/>
    <xf numFmtId="3" fontId="0" fillId="0" borderId="0" xfId="0" applyNumberFormat="1" applyFont="1" applyBorder="1"/>
    <xf numFmtId="49" fontId="0" fillId="0" borderId="0" xfId="0" applyNumberFormat="1" applyFont="1" applyBorder="1"/>
    <xf numFmtId="167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167" fontId="8" fillId="0" borderId="0" xfId="0" applyNumberFormat="1" applyFont="1" applyBorder="1"/>
    <xf numFmtId="167" fontId="0" fillId="0" borderId="0" xfId="0" applyNumberFormat="1"/>
    <xf numFmtId="3" fontId="0" fillId="0" borderId="0" xfId="0" applyNumberFormat="1" applyFont="1" applyBorder="1"/>
    <xf numFmtId="49" fontId="8" fillId="0" borderId="0" xfId="0" applyNumberFormat="1" applyFont="1" applyBorder="1"/>
    <xf numFmtId="167" fontId="0" fillId="0" borderId="0" xfId="0" applyNumberFormat="1"/>
    <xf numFmtId="167" fontId="0" fillId="0" borderId="0" xfId="0" applyNumberFormat="1" applyFont="1" applyBorder="1"/>
    <xf numFmtId="167" fontId="2" fillId="0" borderId="0" xfId="1" applyNumberForma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167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167" fontId="8" fillId="0" borderId="0" xfId="3" applyNumberFormat="1" applyFont="1" applyAlignment="1"/>
    <xf numFmtId="167" fontId="0" fillId="0" borderId="0" xfId="0" applyNumberFormat="1"/>
    <xf numFmtId="167" fontId="0" fillId="0" borderId="0" xfId="0" applyNumberFormat="1" applyFont="1" applyBorder="1"/>
    <xf numFmtId="164" fontId="0" fillId="0" borderId="0" xfId="0" applyNumberFormat="1" applyFont="1" applyBorder="1"/>
    <xf numFmtId="49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49" fontId="8" fillId="0" borderId="0" xfId="0" applyNumberFormat="1" applyFont="1" applyBorder="1"/>
    <xf numFmtId="167" fontId="0" fillId="0" borderId="0" xfId="0" applyNumberFormat="1"/>
    <xf numFmtId="167" fontId="0" fillId="0" borderId="0" xfId="0" applyNumberFormat="1" applyFont="1" applyBorder="1"/>
    <xf numFmtId="3" fontId="0" fillId="0" borderId="0" xfId="0" applyNumberFormat="1" applyFont="1" applyBorder="1"/>
    <xf numFmtId="49" fontId="0" fillId="0" borderId="0" xfId="0" applyNumberFormat="1" applyFont="1" applyBorder="1"/>
    <xf numFmtId="167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167" fontId="8" fillId="0" borderId="0" xfId="0" applyNumberFormat="1" applyFont="1" applyBorder="1"/>
    <xf numFmtId="167" fontId="0" fillId="0" borderId="0" xfId="0" applyNumberFormat="1"/>
    <xf numFmtId="3" fontId="0" fillId="0" borderId="0" xfId="0" applyNumberFormat="1" applyFont="1" applyBorder="1"/>
    <xf numFmtId="49" fontId="8" fillId="0" borderId="0" xfId="0" applyNumberFormat="1" applyFont="1" applyBorder="1"/>
    <xf numFmtId="167" fontId="0" fillId="0" borderId="0" xfId="0" applyNumberFormat="1"/>
    <xf numFmtId="167" fontId="0" fillId="0" borderId="0" xfId="0" applyNumberFormat="1" applyFont="1" applyBorder="1"/>
    <xf numFmtId="167" fontId="2" fillId="0" borderId="0" xfId="1" applyNumberForma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167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167" fontId="8" fillId="0" borderId="0" xfId="3" applyNumberFormat="1" applyFont="1" applyAlignment="1"/>
    <xf numFmtId="167" fontId="0" fillId="0" borderId="0" xfId="0" applyNumberFormat="1"/>
    <xf numFmtId="167" fontId="0" fillId="0" borderId="0" xfId="0" applyNumberFormat="1" applyFon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49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49" fontId="8" fillId="0" borderId="0" xfId="0" applyNumberFormat="1" applyFont="1" applyBorder="1"/>
    <xf numFmtId="167" fontId="0" fillId="0" borderId="0" xfId="0" applyNumberFormat="1"/>
    <xf numFmtId="167" fontId="0" fillId="0" borderId="0" xfId="0" applyNumberFormat="1" applyFont="1" applyBorder="1"/>
    <xf numFmtId="3" fontId="0" fillId="0" borderId="0" xfId="0" applyNumberFormat="1" applyFont="1" applyBorder="1"/>
    <xf numFmtId="49" fontId="0" fillId="0" borderId="0" xfId="0" applyNumberFormat="1" applyFont="1" applyBorder="1"/>
    <xf numFmtId="167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167" fontId="8" fillId="0" borderId="0" xfId="0" applyNumberFormat="1" applyFont="1" applyBorder="1"/>
    <xf numFmtId="167" fontId="0" fillId="0" borderId="0" xfId="0" applyNumberFormat="1"/>
    <xf numFmtId="3" fontId="0" fillId="0" borderId="0" xfId="0" applyNumberFormat="1" applyFont="1" applyBorder="1"/>
    <xf numFmtId="49" fontId="8" fillId="0" borderId="0" xfId="0" applyNumberFormat="1" applyFont="1" applyBorder="1"/>
    <xf numFmtId="167" fontId="0" fillId="0" borderId="0" xfId="0" applyNumberFormat="1"/>
    <xf numFmtId="167" fontId="0" fillId="0" borderId="0" xfId="0" applyNumberFormat="1" applyFont="1" applyBorder="1"/>
    <xf numFmtId="167" fontId="2" fillId="0" borderId="0" xfId="1" applyNumberForma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167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167" fontId="8" fillId="0" borderId="0" xfId="3" applyNumberFormat="1" applyFont="1" applyAlignment="1"/>
    <xf numFmtId="167" fontId="0" fillId="0" borderId="0" xfId="0" applyNumberFormat="1"/>
    <xf numFmtId="167" fontId="0" fillId="0" borderId="0" xfId="0" applyNumberFormat="1" applyFont="1" applyBorder="1"/>
    <xf numFmtId="49" fontId="0" fillId="0" borderId="0" xfId="0" applyNumberFormat="1" applyFont="1" applyBorder="1"/>
    <xf numFmtId="165" fontId="0" fillId="0" borderId="0" xfId="0" applyNumberFormat="1" applyFont="1" applyBorder="1"/>
    <xf numFmtId="49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49" fontId="8" fillId="0" borderId="0" xfId="0" applyNumberFormat="1" applyFont="1" applyBorder="1"/>
    <xf numFmtId="167" fontId="0" fillId="0" borderId="0" xfId="0" applyNumberFormat="1"/>
    <xf numFmtId="167" fontId="0" fillId="0" borderId="0" xfId="0" applyNumberFormat="1" applyFont="1" applyBorder="1"/>
    <xf numFmtId="3" fontId="0" fillId="0" borderId="0" xfId="0" applyNumberFormat="1" applyFont="1" applyBorder="1"/>
    <xf numFmtId="49" fontId="0" fillId="0" borderId="0" xfId="0" applyNumberFormat="1" applyFont="1" applyBorder="1"/>
    <xf numFmtId="167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167" fontId="8" fillId="0" borderId="0" xfId="0" applyNumberFormat="1" applyFont="1" applyBorder="1"/>
    <xf numFmtId="167" fontId="0" fillId="0" borderId="0" xfId="0" applyNumberFormat="1"/>
    <xf numFmtId="3" fontId="0" fillId="0" borderId="0" xfId="0" applyNumberFormat="1" applyFont="1" applyBorder="1"/>
    <xf numFmtId="49" fontId="8" fillId="0" borderId="0" xfId="0" applyNumberFormat="1" applyFont="1" applyBorder="1"/>
    <xf numFmtId="167" fontId="0" fillId="0" borderId="0" xfId="0" applyNumberFormat="1"/>
    <xf numFmtId="167" fontId="2" fillId="0" borderId="0" xfId="1" applyNumberFormat="1" applyBorder="1"/>
    <xf numFmtId="167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167" fontId="8" fillId="0" borderId="0" xfId="3" applyNumberFormat="1" applyFont="1" applyAlignment="1"/>
    <xf numFmtId="167" fontId="0" fillId="0" borderId="0" xfId="0" applyNumberFormat="1" applyFon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167" fontId="0" fillId="0" borderId="0" xfId="0" applyNumberFormat="1"/>
    <xf numFmtId="167" fontId="0" fillId="0" borderId="0" xfId="0" applyNumberFormat="1" applyFon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49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49" fontId="8" fillId="0" borderId="0" xfId="0" applyNumberFormat="1" applyFont="1" applyBorder="1"/>
    <xf numFmtId="167" fontId="0" fillId="0" borderId="0" xfId="0" applyNumberFormat="1"/>
    <xf numFmtId="167" fontId="0" fillId="0" borderId="0" xfId="0" applyNumberFormat="1" applyFont="1" applyBorder="1"/>
    <xf numFmtId="3" fontId="0" fillId="0" borderId="0" xfId="0" applyNumberFormat="1" applyFont="1" applyBorder="1"/>
    <xf numFmtId="49" fontId="0" fillId="0" borderId="0" xfId="0" applyNumberFormat="1" applyFont="1" applyBorder="1"/>
    <xf numFmtId="167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167" fontId="8" fillId="0" borderId="0" xfId="0" applyNumberFormat="1" applyFont="1" applyBorder="1"/>
    <xf numFmtId="167" fontId="0" fillId="0" borderId="0" xfId="0" applyNumberFormat="1"/>
    <xf numFmtId="3" fontId="0" fillId="0" borderId="0" xfId="0" applyNumberFormat="1" applyFont="1" applyBorder="1"/>
    <xf numFmtId="49" fontId="8" fillId="0" borderId="0" xfId="0" applyNumberFormat="1" applyFont="1" applyBorder="1"/>
    <xf numFmtId="167" fontId="0" fillId="0" borderId="0" xfId="0" applyNumberFormat="1"/>
    <xf numFmtId="167" fontId="0" fillId="0" borderId="0" xfId="0" applyNumberFormat="1" applyFont="1" applyBorder="1"/>
    <xf numFmtId="167" fontId="2" fillId="0" borderId="0" xfId="1" applyNumberForma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167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167" fontId="8" fillId="0" borderId="0" xfId="3" applyNumberFormat="1" applyFont="1" applyAlignment="1"/>
    <xf numFmtId="167" fontId="0" fillId="0" borderId="0" xfId="0" applyNumberFormat="1"/>
    <xf numFmtId="167" fontId="0" fillId="0" borderId="0" xfId="0" applyNumberFormat="1" applyFon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49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49" fontId="8" fillId="0" borderId="0" xfId="0" applyNumberFormat="1" applyFont="1" applyBorder="1"/>
    <xf numFmtId="167" fontId="0" fillId="0" borderId="0" xfId="0" applyNumberFormat="1"/>
    <xf numFmtId="167" fontId="0" fillId="0" borderId="0" xfId="0" applyNumberFormat="1" applyFont="1" applyBorder="1"/>
    <xf numFmtId="3" fontId="0" fillId="0" borderId="0" xfId="0" applyNumberFormat="1" applyFont="1" applyBorder="1"/>
    <xf numFmtId="49" fontId="0" fillId="0" borderId="0" xfId="0" applyNumberFormat="1" applyFont="1" applyBorder="1"/>
    <xf numFmtId="167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167" fontId="8" fillId="0" borderId="0" xfId="0" applyNumberFormat="1" applyFont="1" applyBorder="1"/>
    <xf numFmtId="167" fontId="0" fillId="0" borderId="0" xfId="0" applyNumberFormat="1"/>
    <xf numFmtId="3" fontId="0" fillId="0" borderId="0" xfId="0" applyNumberFormat="1" applyFont="1" applyBorder="1"/>
    <xf numFmtId="49" fontId="8" fillId="0" borderId="0" xfId="0" applyNumberFormat="1" applyFont="1" applyBorder="1"/>
    <xf numFmtId="167" fontId="0" fillId="0" borderId="0" xfId="0" applyNumberFormat="1"/>
    <xf numFmtId="167" fontId="0" fillId="0" borderId="0" xfId="0" applyNumberFormat="1" applyFont="1" applyBorder="1"/>
    <xf numFmtId="167" fontId="2" fillId="0" borderId="0" xfId="1" applyNumberForma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167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167" fontId="8" fillId="0" borderId="0" xfId="3" applyNumberFormat="1" applyFont="1" applyAlignment="1"/>
    <xf numFmtId="167" fontId="0" fillId="0" borderId="0" xfId="0" applyNumberFormat="1"/>
    <xf numFmtId="167" fontId="0" fillId="0" borderId="0" xfId="0" applyNumberFormat="1" applyFon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49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49" fontId="8" fillId="0" borderId="0" xfId="0" applyNumberFormat="1" applyFont="1" applyBorder="1"/>
    <xf numFmtId="167" fontId="0" fillId="0" borderId="0" xfId="0" applyNumberFormat="1"/>
    <xf numFmtId="167" fontId="0" fillId="0" borderId="0" xfId="0" applyNumberFormat="1" applyFont="1" applyBorder="1"/>
    <xf numFmtId="3" fontId="0" fillId="0" borderId="0" xfId="0" applyNumberFormat="1" applyFont="1" applyBorder="1"/>
    <xf numFmtId="49" fontId="0" fillId="0" borderId="0" xfId="0" applyNumberFormat="1" applyFont="1" applyBorder="1"/>
    <xf numFmtId="167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167" fontId="8" fillId="0" borderId="0" xfId="0" applyNumberFormat="1" applyFont="1" applyBorder="1"/>
    <xf numFmtId="167" fontId="0" fillId="0" borderId="0" xfId="0" applyNumberFormat="1"/>
    <xf numFmtId="49" fontId="0" fillId="0" borderId="0" xfId="0" applyNumberFormat="1" applyFont="1" applyBorder="1" applyAlignment="1">
      <alignment horizontal="left"/>
    </xf>
    <xf numFmtId="3" fontId="0" fillId="0" borderId="0" xfId="0" applyNumberFormat="1" applyFont="1" applyBorder="1"/>
    <xf numFmtId="49" fontId="8" fillId="0" borderId="0" xfId="0" applyNumberFormat="1" applyFont="1" applyBorder="1"/>
    <xf numFmtId="167" fontId="0" fillId="0" borderId="0" xfId="0" applyNumberFormat="1"/>
    <xf numFmtId="167" fontId="0" fillId="0" borderId="0" xfId="0" applyNumberFormat="1" applyFont="1" applyBorder="1"/>
    <xf numFmtId="167" fontId="2" fillId="0" borderId="0" xfId="1" applyNumberForma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167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167" fontId="8" fillId="0" borderId="0" xfId="3" applyNumberFormat="1" applyFont="1" applyAlignment="1"/>
    <xf numFmtId="167" fontId="0" fillId="0" borderId="0" xfId="0" applyNumberFormat="1"/>
    <xf numFmtId="167" fontId="0" fillId="0" borderId="0" xfId="0" applyNumberFormat="1" applyFon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49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49" fontId="8" fillId="0" borderId="0" xfId="0" applyNumberFormat="1" applyFont="1" applyBorder="1"/>
    <xf numFmtId="167" fontId="0" fillId="0" borderId="0" xfId="0" applyNumberFormat="1"/>
    <xf numFmtId="167" fontId="0" fillId="0" borderId="0" xfId="0" applyNumberFormat="1" applyFont="1" applyBorder="1"/>
    <xf numFmtId="3" fontId="0" fillId="0" borderId="0" xfId="0" applyNumberFormat="1" applyFont="1" applyBorder="1"/>
    <xf numFmtId="49" fontId="0" fillId="0" borderId="0" xfId="0" applyNumberFormat="1" applyFont="1" applyBorder="1"/>
    <xf numFmtId="167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167" fontId="8" fillId="0" borderId="0" xfId="0" applyNumberFormat="1" applyFont="1" applyBorder="1"/>
    <xf numFmtId="167" fontId="0" fillId="0" borderId="0" xfId="0" applyNumberFormat="1"/>
    <xf numFmtId="3" fontId="0" fillId="0" borderId="0" xfId="0" applyNumberFormat="1" applyFont="1" applyBorder="1"/>
    <xf numFmtId="49" fontId="8" fillId="0" borderId="0" xfId="0" applyNumberFormat="1" applyFont="1" applyBorder="1"/>
    <xf numFmtId="167" fontId="0" fillId="0" borderId="0" xfId="0" applyNumberFormat="1"/>
    <xf numFmtId="167" fontId="0" fillId="0" borderId="0" xfId="0" applyNumberFormat="1" applyFont="1" applyBorder="1"/>
    <xf numFmtId="167" fontId="2" fillId="0" borderId="0" xfId="1" applyNumberForma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167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167" fontId="8" fillId="0" borderId="0" xfId="3" applyNumberFormat="1" applyFont="1" applyAlignment="1"/>
    <xf numFmtId="167" fontId="0" fillId="0" borderId="0" xfId="0" applyNumberFormat="1"/>
    <xf numFmtId="49" fontId="0" fillId="0" borderId="0" xfId="0" applyNumberFormat="1" applyFont="1" applyBorder="1" applyAlignment="1">
      <alignment horizontal="left"/>
    </xf>
    <xf numFmtId="167" fontId="0" fillId="0" borderId="0" xfId="0" applyNumberFormat="1" applyFon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49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167" fontId="0" fillId="0" borderId="0" xfId="0" applyNumberFormat="1"/>
    <xf numFmtId="167" fontId="0" fillId="0" borderId="0" xfId="0" applyNumberFormat="1" applyFont="1" applyBorder="1"/>
    <xf numFmtId="3" fontId="0" fillId="0" borderId="0" xfId="0" applyNumberFormat="1" applyFont="1" applyBorder="1"/>
    <xf numFmtId="49" fontId="0" fillId="0" borderId="0" xfId="0" applyNumberFormat="1" applyFont="1" applyBorder="1"/>
    <xf numFmtId="167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167" fontId="8" fillId="0" borderId="0" xfId="0" applyNumberFormat="1" applyFont="1" applyBorder="1"/>
    <xf numFmtId="167" fontId="0" fillId="0" borderId="0" xfId="0" applyNumberFormat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7" fontId="0" fillId="0" borderId="0" xfId="0" applyNumberFormat="1"/>
    <xf numFmtId="167" fontId="0" fillId="0" borderId="0" xfId="0" applyNumberFormat="1" applyFont="1" applyBorder="1" applyProtection="1">
      <protection locked="0"/>
    </xf>
    <xf numFmtId="167" fontId="0" fillId="0" borderId="0" xfId="0" applyNumberFormat="1" applyFont="1" applyProtection="1">
      <protection locked="0"/>
    </xf>
    <xf numFmtId="167" fontId="6" fillId="0" borderId="0" xfId="0" applyNumberFormat="1" applyFont="1" applyProtection="1">
      <protection locked="0"/>
    </xf>
    <xf numFmtId="167" fontId="7" fillId="0" borderId="0" xfId="0" applyNumberFormat="1" applyFont="1" applyProtection="1">
      <protection locked="0"/>
    </xf>
    <xf numFmtId="167" fontId="4" fillId="0" borderId="3" xfId="9" applyNumberForma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167" fontId="1" fillId="0" borderId="2" xfId="7" applyNumberFormat="1" applyFont="1" applyProtection="1">
      <protection locked="0"/>
    </xf>
    <xf numFmtId="4" fontId="4" fillId="0" borderId="2" xfId="7" applyNumberFormat="1" applyProtection="1">
      <protection locked="0"/>
    </xf>
    <xf numFmtId="167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167" fontId="8" fillId="0" borderId="0" xfId="0" applyNumberFormat="1" applyFont="1" applyProtection="1">
      <protection locked="0"/>
    </xf>
    <xf numFmtId="167" fontId="4" fillId="0" borderId="3" xfId="9" applyNumberFormat="1" applyAlignment="1" applyProtection="1">
      <alignment horizontal="left" vertical="center" wrapText="1"/>
      <protection locked="0"/>
    </xf>
    <xf numFmtId="167" fontId="4" fillId="0" borderId="3" xfId="9" applyNumberFormat="1" applyAlignment="1" applyProtection="1">
      <alignment horizontal="center" vertical="center" wrapText="1"/>
      <protection locked="0"/>
    </xf>
    <xf numFmtId="49" fontId="0" fillId="0" borderId="0" xfId="0" applyNumberFormat="1" applyFont="1" applyBorder="1" applyAlignment="1" applyProtection="1">
      <alignment horizontal="left"/>
      <protection locked="0"/>
    </xf>
    <xf numFmtId="166" fontId="0" fillId="0" borderId="0" xfId="0" applyNumberFormat="1" applyFont="1" applyProtection="1">
      <protection locked="0"/>
    </xf>
    <xf numFmtId="49" fontId="0" fillId="0" borderId="0" xfId="0" applyNumberFormat="1" applyBorder="1" applyAlignment="1" applyProtection="1">
      <alignment horizontal="left"/>
      <protection locked="0"/>
    </xf>
    <xf numFmtId="166" fontId="4" fillId="0" borderId="2" xfId="7" applyNumberFormat="1" applyProtection="1">
      <protection locked="0"/>
    </xf>
    <xf numFmtId="167" fontId="8" fillId="0" borderId="0" xfId="7" applyNumberFormat="1" applyFont="1" applyBorder="1" applyProtection="1">
      <protection locked="0"/>
    </xf>
    <xf numFmtId="168" fontId="0" fillId="0" borderId="0" xfId="0" applyNumberFormat="1" applyFont="1" applyProtection="1">
      <protection locked="0"/>
    </xf>
    <xf numFmtId="167" fontId="1" fillId="0" borderId="1" xfId="6" applyNumberFormat="1" applyFont="1" applyProtection="1">
      <protection locked="0"/>
    </xf>
    <xf numFmtId="168" fontId="1" fillId="0" borderId="1" xfId="6" applyNumberFormat="1" applyFont="1" applyProtection="1">
      <protection locked="0"/>
    </xf>
    <xf numFmtId="167" fontId="0" fillId="0" borderId="2" xfId="8" applyNumberFormat="1" applyFont="1" applyProtection="1">
      <protection locked="0"/>
    </xf>
    <xf numFmtId="168" fontId="1" fillId="0" borderId="2" xfId="8" applyNumberFormat="1" applyProtection="1">
      <protection locked="0"/>
    </xf>
    <xf numFmtId="167" fontId="0" fillId="0" borderId="1" xfId="5" applyNumberFormat="1" applyFont="1" applyProtection="1">
      <protection locked="0"/>
    </xf>
    <xf numFmtId="166" fontId="0" fillId="0" borderId="1" xfId="5" applyNumberFormat="1" applyFont="1" applyProtection="1">
      <protection locked="0"/>
    </xf>
    <xf numFmtId="166" fontId="1" fillId="0" borderId="2" xfId="8" applyNumberFormat="1" applyProtection="1">
      <protection locked="0"/>
    </xf>
    <xf numFmtId="168" fontId="9" fillId="0" borderId="0" xfId="0" applyNumberFormat="1" applyFont="1" applyProtection="1"/>
    <xf numFmtId="167" fontId="4" fillId="0" borderId="0" xfId="9" applyNumberFormat="1" applyBorder="1" applyAlignment="1">
      <alignment horizontal="left" vertical="center" wrapText="1"/>
    </xf>
    <xf numFmtId="167" fontId="4" fillId="0" borderId="3" xfId="9" applyNumberFormat="1" applyAlignment="1">
      <alignment horizontal="center" vertical="center" wrapText="1"/>
    </xf>
    <xf numFmtId="167" fontId="4" fillId="0" borderId="2" xfId="9" applyNumberFormat="1" applyBorder="1" applyAlignment="1">
      <alignment horizontal="left" vertical="center" wrapText="1"/>
    </xf>
  </cellXfs>
  <cellStyles count="10">
    <cellStyle name="Međunaslov u tablici" xfId="3"/>
    <cellStyle name="Napomene" xfId="4"/>
    <cellStyle name="Naslov 1" xfId="1" builtinId="16" customBuiltin="1"/>
    <cellStyle name="Naslov 2" xfId="2" builtinId="17" customBuiltin="1"/>
    <cellStyle name="Normalno" xfId="0" builtinId="0" customBuiltin="1"/>
    <cellStyle name="Tanka linija ispod" xfId="5"/>
    <cellStyle name="Ukupno" xfId="6"/>
    <cellStyle name="Ukupno - zadnji redak" xfId="7"/>
    <cellStyle name="Zadnji redak" xfId="8"/>
    <cellStyle name="Zaglavlje" xfId="9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i prodaja strane gotovine i čekova u 2015.</a:t>
            </a:r>
          </a:p>
        </c:rich>
      </c:tx>
      <c:layout>
        <c:manualLayout>
          <c:xMode val="edge"/>
          <c:yMode val="edge"/>
          <c:x val="0.23019692057209432"/>
          <c:y val="2.749135802469138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2015.'!$B$6</c:f>
              <c:strCache>
                <c:ptCount val="1"/>
                <c:pt idx="0">
                  <c:v>Otkup strane gotovine i čekova </c:v>
                </c:pt>
              </c:strCache>
            </c:strRef>
          </c:tx>
          <c:invertIfNegative val="0"/>
          <c:cat>
            <c:strRef>
              <c:f>' 2015.'!$C$5:$N$5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2015.'!$C$6:$N$6</c:f>
              <c:numCache>
                <c:formatCode>#,##0.00</c:formatCode>
                <c:ptCount val="12"/>
                <c:pt idx="0">
                  <c:v>1090340045</c:v>
                </c:pt>
                <c:pt idx="1">
                  <c:v>980011582</c:v>
                </c:pt>
                <c:pt idx="2">
                  <c:v>1217532027</c:v>
                </c:pt>
                <c:pt idx="3">
                  <c:v>1546159839</c:v>
                </c:pt>
                <c:pt idx="4">
                  <c:v>1731143241.9999998</c:v>
                </c:pt>
                <c:pt idx="5">
                  <c:v>2137910745.0000002</c:v>
                </c:pt>
                <c:pt idx="6">
                  <c:v>3119366330.0000005</c:v>
                </c:pt>
                <c:pt idx="7">
                  <c:v>3436460090</c:v>
                </c:pt>
                <c:pt idx="8">
                  <c:v>1869385965</c:v>
                </c:pt>
                <c:pt idx="9">
                  <c:v>1349217768</c:v>
                </c:pt>
                <c:pt idx="10">
                  <c:v>1176185369</c:v>
                </c:pt>
                <c:pt idx="11">
                  <c:v>1289642674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D-4FA5-9517-F1C157B050AB}"/>
            </c:ext>
          </c:extLst>
        </c:ser>
        <c:ser>
          <c:idx val="1"/>
          <c:order val="1"/>
          <c:tx>
            <c:strRef>
              <c:f>' 2015.'!$B$7</c:f>
              <c:strCache>
                <c:ptCount val="1"/>
                <c:pt idx="0">
                  <c:v>Prodaja strane gotovine </c:v>
                </c:pt>
              </c:strCache>
            </c:strRef>
          </c:tx>
          <c:invertIfNegative val="0"/>
          <c:cat>
            <c:strRef>
              <c:f>' 2015.'!$C$5:$N$5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2015.'!$C$7:$N$7</c:f>
              <c:numCache>
                <c:formatCode>#,##0.00</c:formatCode>
                <c:ptCount val="12"/>
                <c:pt idx="0">
                  <c:v>551698079</c:v>
                </c:pt>
                <c:pt idx="1">
                  <c:v>447286680</c:v>
                </c:pt>
                <c:pt idx="2">
                  <c:v>556033862</c:v>
                </c:pt>
                <c:pt idx="3">
                  <c:v>596603188</c:v>
                </c:pt>
                <c:pt idx="4">
                  <c:v>598657862</c:v>
                </c:pt>
                <c:pt idx="5">
                  <c:v>631722946</c:v>
                </c:pt>
                <c:pt idx="6">
                  <c:v>882262893</c:v>
                </c:pt>
                <c:pt idx="7">
                  <c:v>1066196079</c:v>
                </c:pt>
                <c:pt idx="8">
                  <c:v>734356399</c:v>
                </c:pt>
                <c:pt idx="9">
                  <c:v>602411624</c:v>
                </c:pt>
                <c:pt idx="10">
                  <c:v>533365532</c:v>
                </c:pt>
                <c:pt idx="11">
                  <c:v>580067435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AD-4FA5-9517-F1C157B05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46906336"/>
        <c:axId val="247815416"/>
      </c:barChart>
      <c:catAx>
        <c:axId val="24690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47815416"/>
        <c:crosses val="autoZero"/>
        <c:auto val="1"/>
        <c:lblAlgn val="ctr"/>
        <c:lblOffset val="100"/>
        <c:noMultiLvlLbl val="1"/>
      </c:catAx>
      <c:valAx>
        <c:axId val="247815416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24690633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8786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mil. HRK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Udio pojedinih valuta u ukupnom prometu ovlaštenih mjenjača u veljači 2015.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94411616161616"/>
          <c:y val="0.2787965277777778"/>
          <c:w val="0.48073232323232334"/>
          <c:h val="0.66100694444444463"/>
        </c:manualLayout>
      </c:layout>
      <c:pieChart>
        <c:varyColors val="1"/>
        <c:ser>
          <c:idx val="0"/>
          <c:order val="0"/>
          <c:tx>
            <c:strRef>
              <c:f>' 2015.'!$B$72:$B$75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7.1657828282828281E-2"/>
                  <c:y val="-9.3398263888889735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E</a:t>
                    </a:r>
                    <a:r>
                      <a:rPr lang="en-US"/>
                      <a:t>uro 85,256%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5E2-4BC5-B5C8-6AD286E2BBE1}"/>
                </c:ext>
              </c:extLst>
            </c:dLbl>
            <c:dLbl>
              <c:idx val="1"/>
              <c:layout>
                <c:manualLayout>
                  <c:x val="-3.7609848484848898E-2"/>
                  <c:y val="6.81451388888889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7,347%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5E2-4BC5-B5C8-6AD286E2BBE1}"/>
                </c:ext>
              </c:extLst>
            </c:dLbl>
            <c:dLbl>
              <c:idx val="2"/>
              <c:layout>
                <c:manualLayout>
                  <c:x val="6.1983838383838384E-2"/>
                  <c:y val="-1.40173611111111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3,954%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5E2-4BC5-B5C8-6AD286E2BBE1}"/>
                </c:ext>
              </c:extLst>
            </c:dLbl>
            <c:dLbl>
              <c:idx val="3"/>
              <c:layout>
                <c:manualLayout>
                  <c:x val="0.15533914141414254"/>
                  <c:y val="1.2780902777777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3,443%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5E2-4BC5-B5C8-6AD286E2BBE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2015.'!$D$72:$D$75</c:f>
              <c:numCache>
                <c:formatCode>0.00000</c:formatCode>
                <c:ptCount val="4"/>
                <c:pt idx="0">
                  <c:v>0.85255796871418033</c:v>
                </c:pt>
                <c:pt idx="1">
                  <c:v>7.3466378255843484E-2</c:v>
                </c:pt>
                <c:pt idx="2">
                  <c:v>3.9541864866363859E-2</c:v>
                </c:pt>
                <c:pt idx="3">
                  <c:v>3.4433788163612332E-2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E2-4BC5-B5C8-6AD286E2B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Odnos otkupa i prodaje strane gotovine i čekova u ožujku 2015.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62878787878984"/>
          <c:y val="0.26166631944444674"/>
          <c:w val="0.48730050505050826"/>
          <c:h val="0.67003819444444845"/>
        </c:manualLayout>
      </c:layout>
      <c:pieChart>
        <c:varyColors val="1"/>
        <c:ser>
          <c:idx val="0"/>
          <c:order val="0"/>
          <c:tx>
            <c:strRef>
              <c:f>' 2015.'!$B$83:$B$85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1.5946717171717171E-2"/>
                  <c:y val="-5.6596875000000012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O</a:t>
                    </a:r>
                    <a:r>
                      <a:rPr lang="en-US"/>
                      <a:t>tkup strane gotovine 68,649%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029-4B1C-957D-EE7D9C83D0D7}"/>
                </c:ext>
              </c:extLst>
            </c:dLbl>
            <c:dLbl>
              <c:idx val="1"/>
              <c:layout>
                <c:manualLayout>
                  <c:x val="-6.2293434343434491E-2"/>
                  <c:y val="6.7404513888888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Prodaja strane gotovine 31,351%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29-4B1C-957D-EE7D9C83D0D7}"/>
                </c:ext>
              </c:extLst>
            </c:dLbl>
            <c:dLbl>
              <c:idx val="2"/>
              <c:layout>
                <c:manualLayout>
                  <c:x val="6.9289259634624893E-3"/>
                  <c:y val="-2.598824083159817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Otkup čekova 0,000 %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029-4B1C-957D-EE7D9C83D0D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2015.'!$E$83:$E$85</c:f>
              <c:numCache>
                <c:formatCode>#,##0.00000</c:formatCode>
                <c:ptCount val="3"/>
                <c:pt idx="0">
                  <c:v>0.68648799097421076</c:v>
                </c:pt>
                <c:pt idx="1">
                  <c:v>0.31351181563009867</c:v>
                </c:pt>
                <c:pt idx="2">
                  <c:v>1.9339569064073265E-7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29-4B1C-957D-EE7D9C83D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</a:t>
            </a:r>
            <a:r>
              <a:rPr lang="en-US" sz="1000"/>
              <a:t>e</a:t>
            </a:r>
            <a:r>
              <a:rPr lang="hr-HR" sz="1000"/>
              <a:t>njača u ožujku 2015.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597651515151532"/>
          <c:y val="0.27306319444444482"/>
          <c:w val="0.49186439393939796"/>
          <c:h val="0.67631354166666657"/>
        </c:manualLayout>
      </c:layout>
      <c:pieChart>
        <c:varyColors val="1"/>
        <c:ser>
          <c:idx val="0"/>
          <c:order val="0"/>
          <c:tx>
            <c:strRef>
              <c:f>' 2015.'!$B$72:$B$75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7.1364141414141422E-2"/>
                  <c:y val="-0.11438993055555555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E</a:t>
                    </a:r>
                    <a:r>
                      <a:rPr lang="en-US"/>
                      <a:t>uro 85,977%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057-48AB-8A64-BBC901E7BE8B}"/>
                </c:ext>
              </c:extLst>
            </c:dLbl>
            <c:dLbl>
              <c:idx val="1"/>
              <c:layout>
                <c:manualLayout>
                  <c:x val="-6.7889941900974971E-2"/>
                  <c:y val="8.8958575830195244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A</a:t>
                    </a:r>
                    <a:r>
                      <a:rPr lang="en-US"/>
                      <a:t>merički dolar 6,751%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057-48AB-8A64-BBC901E7BE8B}"/>
                </c:ext>
              </c:extLst>
            </c:dLbl>
            <c:dLbl>
              <c:idx val="2"/>
              <c:layout>
                <c:manualLayout>
                  <c:x val="6.2036111111111757E-2"/>
                  <c:y val="-2.9159722222222222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Š</a:t>
                    </a:r>
                    <a:r>
                      <a:rPr lang="en-US"/>
                      <a:t>vicarski franak 3,007%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057-48AB-8A64-BBC901E7BE8B}"/>
                </c:ext>
              </c:extLst>
            </c:dLbl>
            <c:dLbl>
              <c:idx val="3"/>
              <c:layout>
                <c:manualLayout>
                  <c:x val="0.23211287878787884"/>
                  <c:y val="1.90815972222223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4,265%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057-48AB-8A64-BBC901E7BE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2015.'!$E$72:$E$75</c:f>
              <c:numCache>
                <c:formatCode>0.00000</c:formatCode>
                <c:ptCount val="4"/>
                <c:pt idx="0">
                  <c:v>0.85977263233212753</c:v>
                </c:pt>
                <c:pt idx="1">
                  <c:v>6.7514799276791909E-2</c:v>
                </c:pt>
                <c:pt idx="2">
                  <c:v>3.0066888030907544E-2</c:v>
                </c:pt>
                <c:pt idx="3">
                  <c:v>4.2645680360173022E-2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57-48AB-8A64-BBC901E7B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</a:t>
            </a:r>
            <a:r>
              <a:rPr lang="en-US" sz="1000"/>
              <a:t>otkup</a:t>
            </a:r>
            <a:r>
              <a:rPr lang="hr-HR" sz="1000"/>
              <a:t>a i prodaje strane gotovine i </a:t>
            </a:r>
            <a:r>
              <a:rPr lang="en-US" sz="1000"/>
              <a:t>čekova</a:t>
            </a:r>
            <a:r>
              <a:rPr lang="hr-HR" sz="1000"/>
              <a:t> u travnju 2015.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830202020202031"/>
          <c:y val="0.25820277777777961"/>
          <c:w val="0.49043030303030338"/>
          <c:h val="0.67434166666667295"/>
        </c:manualLayout>
      </c:layout>
      <c:pieChart>
        <c:varyColors val="1"/>
        <c:ser>
          <c:idx val="0"/>
          <c:order val="0"/>
          <c:tx>
            <c:strRef>
              <c:f>' 2015.'!$B$83:$B$85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1.7848232323232325E-2"/>
                  <c:y val="-7.77777777777777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Otkup strane gotovine</a:t>
                    </a:r>
                    <a:r>
                      <a:rPr lang="en-US" baseline="0"/>
                      <a:t> </a:t>
                    </a:r>
                    <a:r>
                      <a:rPr lang="en-US"/>
                      <a:t>72,157%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667-4D3C-840A-5B7E6BFC0600}"/>
                </c:ext>
              </c:extLst>
            </c:dLbl>
            <c:dLbl>
              <c:idx val="1"/>
              <c:layout>
                <c:manualLayout>
                  <c:x val="-7.3806060606060611E-2"/>
                  <c:y val="6.32597222222222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Prodaja strane gotovine</a:t>
                    </a:r>
                    <a:r>
                      <a:rPr lang="en-US" baseline="0"/>
                      <a:t> </a:t>
                    </a:r>
                    <a:r>
                      <a:rPr lang="en-US"/>
                      <a:t>27,843%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667-4D3C-840A-5B7E6BFC0600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Otkup čekova 0,000%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667-4D3C-840A-5B7E6BFC060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2015.'!$F$83:$F$85</c:f>
              <c:numCache>
                <c:formatCode>#,##0.00000</c:formatCode>
                <c:ptCount val="3"/>
                <c:pt idx="0">
                  <c:v>0.72157128273989024</c:v>
                </c:pt>
                <c:pt idx="1">
                  <c:v>0.27842704978687316</c:v>
                </c:pt>
                <c:pt idx="2">
                  <c:v>1.6674732366473672E-6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67-4D3C-840A-5B7E6BFC0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Udio pojedinih valuta u ukupnom prometu ovlaštenih mjenjača u travnju 2015.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05126262626265"/>
          <c:y val="0.27104305555555525"/>
          <c:w val="0.4880419191919193"/>
          <c:h val="0.67105763888889691"/>
        </c:manualLayout>
      </c:layout>
      <c:pieChart>
        <c:varyColors val="1"/>
        <c:ser>
          <c:idx val="0"/>
          <c:order val="0"/>
          <c:tx>
            <c:strRef>
              <c:f>' 2015.'!$B$72:$B$75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5.0859343434343438E-2"/>
                  <c:y val="-7.15909722222223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85,514%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073-41C8-9EA9-5C008D58F83B}"/>
                </c:ext>
              </c:extLst>
            </c:dLbl>
            <c:dLbl>
              <c:idx val="1"/>
              <c:layout>
                <c:manualLayout>
                  <c:x val="-4.3607093317657476E-2"/>
                  <c:y val="5.87458243855881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6,823%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73-41C8-9EA9-5C008D58F83B}"/>
                </c:ext>
              </c:extLst>
            </c:dLbl>
            <c:dLbl>
              <c:idx val="2"/>
              <c:layout>
                <c:manualLayout>
                  <c:x val="3.4025E-2"/>
                  <c:y val="-7.604166666666667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4,152%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073-41C8-9EA9-5C008D58F83B}"/>
                </c:ext>
              </c:extLst>
            </c:dLbl>
            <c:dLbl>
              <c:idx val="3"/>
              <c:layout>
                <c:manualLayout>
                  <c:x val="0.21052146464646587"/>
                  <c:y val="2.56024305555556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3,511%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73-41C8-9EA9-5C008D58F83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2015.'!$F$72:$F$75</c:f>
              <c:numCache>
                <c:formatCode>0.00000</c:formatCode>
                <c:ptCount val="4"/>
                <c:pt idx="0">
                  <c:v>0.85513913153775922</c:v>
                </c:pt>
                <c:pt idx="1">
                  <c:v>6.8228169964592175E-2</c:v>
                </c:pt>
                <c:pt idx="2">
                  <c:v>4.1523283199715204E-2</c:v>
                </c:pt>
                <c:pt idx="3">
                  <c:v>3.5109415297933398E-2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73-41C8-9EA9-5C008D58F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Odnos otkupa i prodaje strane gotovine i čekova u svibnju 2015.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161464646464688"/>
          <c:y val="0.25454409722222232"/>
          <c:w val="0.48193636363636388"/>
          <c:h val="0.66266249999999993"/>
        </c:manualLayout>
      </c:layout>
      <c:pieChart>
        <c:varyColors val="1"/>
        <c:ser>
          <c:idx val="0"/>
          <c:order val="0"/>
          <c:tx>
            <c:strRef>
              <c:f>' 2015.'!$B$83:$B$85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1.988005050505063E-2"/>
                  <c:y val="-7.35881944444444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Otkup strane gotovine 74,304%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3D5-40E5-91CE-0ABBCC147020}"/>
                </c:ext>
              </c:extLst>
            </c:dLbl>
            <c:dLbl>
              <c:idx val="1"/>
              <c:layout>
                <c:manualLayout>
                  <c:x val="-4.5586616161616543E-2"/>
                  <c:y val="6.22753472222222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Prodaja strane gotovine 25,696%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3D5-40E5-91CE-0ABBCC147020}"/>
                </c:ext>
              </c:extLst>
            </c:dLbl>
            <c:dLbl>
              <c:idx val="2"/>
              <c:layout>
                <c:manualLayout>
                  <c:x val="0.12552386363636364"/>
                  <c:y val="7.6002777777777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Otkup čekova 0,001%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3D5-40E5-91CE-0ABBCC14702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2015.'!$G$83:$G$85</c:f>
              <c:numCache>
                <c:formatCode>#,##0.00000</c:formatCode>
                <c:ptCount val="3"/>
                <c:pt idx="0">
                  <c:v>0.74303657167466086</c:v>
                </c:pt>
                <c:pt idx="1">
                  <c:v>0.2569566393337927</c:v>
                </c:pt>
                <c:pt idx="2">
                  <c:v>6.788991546464646E-6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D5-40E5-91CE-0ABBCC147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svibnju 2015.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505606060606062"/>
          <c:y val="0.28651909722222452"/>
          <c:w val="0.48535833333333511"/>
          <c:h val="0.6673677083333337"/>
        </c:manualLayout>
      </c:layout>
      <c:pieChart>
        <c:varyColors val="1"/>
        <c:ser>
          <c:idx val="0"/>
          <c:order val="0"/>
          <c:tx>
            <c:strRef>
              <c:f>' 2015.'!$B$72:$B$75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0.11955404040404052"/>
                  <c:y val="-0.1223552083333334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E</a:t>
                    </a:r>
                    <a:r>
                      <a:rPr lang="en-US"/>
                      <a:t>uro 86,664%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3F8-4827-98E1-C3D5F7C03940}"/>
                </c:ext>
              </c:extLst>
            </c:dLbl>
            <c:dLbl>
              <c:idx val="1"/>
              <c:layout>
                <c:manualLayout>
                  <c:x val="-7.9405790650438457E-2"/>
                  <c:y val="0.1062064792333242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6,479%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3F8-4827-98E1-C3D5F7C03940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Švicarski franak 3,413%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3F8-4827-98E1-C3D5F7C03940}"/>
                </c:ext>
              </c:extLst>
            </c:dLbl>
            <c:dLbl>
              <c:idx val="3"/>
              <c:layout>
                <c:manualLayout>
                  <c:x val="0.14443738392350094"/>
                  <c:y val="-7.34666091810574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3,444%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3F8-4827-98E1-C3D5F7C0394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2015.'!$G$72:$G$75</c:f>
              <c:numCache>
                <c:formatCode>0.00000</c:formatCode>
                <c:ptCount val="4"/>
                <c:pt idx="0">
                  <c:v>0.86664036794103949</c:v>
                </c:pt>
                <c:pt idx="1">
                  <c:v>6.4793907403007223E-2</c:v>
                </c:pt>
                <c:pt idx="2">
                  <c:v>3.4127838579648989E-2</c:v>
                </c:pt>
                <c:pt idx="3">
                  <c:v>3.4437886076304297E-2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F8-4827-98E1-C3D5F7C03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</a:t>
            </a:r>
            <a:r>
              <a:rPr lang="en-US" sz="1000"/>
              <a:t>otkup</a:t>
            </a:r>
            <a:r>
              <a:rPr lang="hr-HR" sz="1000"/>
              <a:t>a i prodaje </a:t>
            </a:r>
            <a:r>
              <a:rPr lang="en-US" sz="1000"/>
              <a:t>strane gotovine </a:t>
            </a:r>
            <a:r>
              <a:rPr lang="hr-HR" sz="1000"/>
              <a:t>i</a:t>
            </a:r>
            <a:r>
              <a:rPr lang="en-US" sz="1000"/>
              <a:t> čekova</a:t>
            </a:r>
            <a:r>
              <a:rPr lang="hr-HR" sz="1000"/>
              <a:t> u lipnju 2015.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318080808081006"/>
          <c:y val="0.24237743055555591"/>
          <c:w val="0.48925858585858772"/>
          <c:h val="0.67273055555556005"/>
        </c:manualLayout>
      </c:layout>
      <c:pieChart>
        <c:varyColors val="1"/>
        <c:ser>
          <c:idx val="0"/>
          <c:order val="0"/>
          <c:tx>
            <c:strRef>
              <c:f>' 2015.'!$B$83:$B$85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6.9331818181818189E-2"/>
                  <c:y val="-6.731493055555609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Otkup strane gotovine 77,189%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911-4C10-86E6-566FCAB0E919}"/>
                </c:ext>
              </c:extLst>
            </c:dLbl>
            <c:dLbl>
              <c:idx val="1"/>
              <c:layout>
                <c:manualLayout>
                  <c:x val="-8.3454797979798045E-2"/>
                  <c:y val="9.93815972222222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Prodaja</a:t>
                    </a:r>
                    <a:r>
                      <a:rPr lang="en-US" baseline="0"/>
                      <a:t> strane gotovine </a:t>
                    </a:r>
                    <a:r>
                      <a:rPr lang="en-US"/>
                      <a:t>22,809%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11-4C10-86E6-566FCAB0E919}"/>
                </c:ext>
              </c:extLst>
            </c:dLbl>
            <c:dLbl>
              <c:idx val="2"/>
              <c:layout>
                <c:manualLayout>
                  <c:x val="5.1508256349846113E-2"/>
                  <c:y val="3.37241524334680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Otkup čekova 0,002%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911-4C10-86E6-566FCAB0E91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2015.'!$H$83:$H$85</c:f>
              <c:numCache>
                <c:formatCode>#,##0.00000</c:formatCode>
                <c:ptCount val="3"/>
                <c:pt idx="0">
                  <c:v>0.77189182271541046</c:v>
                </c:pt>
                <c:pt idx="1">
                  <c:v>0.22808898810438394</c:v>
                </c:pt>
                <c:pt idx="2">
                  <c:v>1.9189180205563869E-5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11-4C10-86E6-566FCAB0E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Udio pojedinih valuta u ukupnom prometu ovlaštenih mjenjača u lipnju 2015.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4679747474747696"/>
          <c:y val="0.25281458333333534"/>
          <c:w val="0.49993005050505052"/>
          <c:h val="0.68740381944444462"/>
        </c:manualLayout>
      </c:layout>
      <c:pieChart>
        <c:varyColors val="1"/>
        <c:ser>
          <c:idx val="0"/>
          <c:order val="0"/>
          <c:tx>
            <c:strRef>
              <c:f>' 2015.'!$B$72:$B$75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8.1869606684083648E-2"/>
                  <c:y val="-5.4105455838193504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Euro 87,351%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12A-41F8-A328-89554991CC88}"/>
                </c:ext>
              </c:extLst>
            </c:dLbl>
            <c:dLbl>
              <c:idx val="1"/>
              <c:layout>
                <c:manualLayout>
                  <c:x val="-7.9740431216187513E-2"/>
                  <c:y val="7.7313304136695418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Američki dolar 5,544%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12A-41F8-A328-89554991CC88}"/>
                </c:ext>
              </c:extLst>
            </c:dLbl>
            <c:dLbl>
              <c:idx val="2"/>
              <c:layout>
                <c:manualLayout>
                  <c:x val="1.6999747474747473E-2"/>
                  <c:y val="-5.2597222222222689E-3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Švicarski franak 2,559%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12A-41F8-A328-89554991CC88}"/>
                </c:ext>
              </c:extLst>
            </c:dLbl>
            <c:dLbl>
              <c:idx val="3"/>
              <c:layout>
                <c:manualLayout>
                  <c:x val="0.18908838383838558"/>
                  <c:y val="1.831701388888889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Ostale valute 4,546%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12A-41F8-A328-89554991CC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sr-Latn-RS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2015.'!$H$72:$H$75</c:f>
              <c:numCache>
                <c:formatCode>0.00000</c:formatCode>
                <c:ptCount val="4"/>
                <c:pt idx="0">
                  <c:v>0.87350836713951574</c:v>
                </c:pt>
                <c:pt idx="1">
                  <c:v>5.5444816944205784E-2</c:v>
                </c:pt>
                <c:pt idx="2">
                  <c:v>2.5587133861883687E-2</c:v>
                </c:pt>
                <c:pt idx="3">
                  <c:v>4.5459682054394795E-2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2A-41F8-A328-89554991C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srpnju 2015.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2015.'!$B$83:$B$85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7.232424242424243E-2"/>
                  <c:y val="-3.5156944444444442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/>
                      <a:t>O</a:t>
                    </a:r>
                    <a:r>
                      <a:rPr lang="en-US" sz="800"/>
                      <a:t>tkup strane gotovine 77,952%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98F-4C46-BB5E-0BEE61C1C44D}"/>
                </c:ext>
              </c:extLst>
            </c:dLbl>
            <c:dLbl>
              <c:idx val="1"/>
              <c:layout>
                <c:manualLayout>
                  <c:x val="-0.13457267545698787"/>
                  <c:y val="0.1474744035373984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22,048%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98F-4C46-BB5E-0BEE61C1C44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0,001%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98F-4C46-BB5E-0BEE61C1C4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2015.'!$I$83:$I$85</c:f>
              <c:numCache>
                <c:formatCode>#,##0.00000</c:formatCode>
                <c:ptCount val="3"/>
                <c:pt idx="0">
                  <c:v>0.77951757825814938</c:v>
                </c:pt>
                <c:pt idx="1">
                  <c:v>0.22047592213917616</c:v>
                </c:pt>
                <c:pt idx="2">
                  <c:v>6.4996026744579777E-6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8F-4C46-BB5E-0BEE61C1C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u 2015.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 2015.'!$B$6</c:f>
              <c:strCache>
                <c:ptCount val="1"/>
                <c:pt idx="0">
                  <c:v>Otkup strane gotovine i čekova </c:v>
                </c:pt>
              </c:strCache>
            </c:strRef>
          </c:tx>
          <c:invertIfNegative val="0"/>
          <c:cat>
            <c:strRef>
              <c:f>' 2015.'!$C$5:$N$5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2015.'!$C$6:$N$6</c:f>
              <c:numCache>
                <c:formatCode>#,##0.00</c:formatCode>
                <c:ptCount val="12"/>
                <c:pt idx="0">
                  <c:v>1090340045</c:v>
                </c:pt>
                <c:pt idx="1">
                  <c:v>980011582</c:v>
                </c:pt>
                <c:pt idx="2">
                  <c:v>1217532027</c:v>
                </c:pt>
                <c:pt idx="3">
                  <c:v>1546159839</c:v>
                </c:pt>
                <c:pt idx="4">
                  <c:v>1731143241.9999998</c:v>
                </c:pt>
                <c:pt idx="5">
                  <c:v>2137910745.0000002</c:v>
                </c:pt>
                <c:pt idx="6">
                  <c:v>3119366330.0000005</c:v>
                </c:pt>
                <c:pt idx="7">
                  <c:v>3436460090</c:v>
                </c:pt>
                <c:pt idx="8">
                  <c:v>1869385965</c:v>
                </c:pt>
                <c:pt idx="9">
                  <c:v>1349217768</c:v>
                </c:pt>
                <c:pt idx="10">
                  <c:v>1176185369</c:v>
                </c:pt>
                <c:pt idx="11">
                  <c:v>1289642674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1-4B62-9830-C9D862677EFD}"/>
            </c:ext>
          </c:extLst>
        </c:ser>
        <c:ser>
          <c:idx val="1"/>
          <c:order val="1"/>
          <c:tx>
            <c:strRef>
              <c:f>' 2015.'!$B$7</c:f>
              <c:strCache>
                <c:ptCount val="1"/>
                <c:pt idx="0">
                  <c:v>Prodaja strane gotovine </c:v>
                </c:pt>
              </c:strCache>
            </c:strRef>
          </c:tx>
          <c:invertIfNegative val="0"/>
          <c:cat>
            <c:strRef>
              <c:f>' 2015.'!$C$5:$N$5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2015.'!$C$7:$N$7</c:f>
              <c:numCache>
                <c:formatCode>#,##0.00</c:formatCode>
                <c:ptCount val="12"/>
                <c:pt idx="0">
                  <c:v>551698079</c:v>
                </c:pt>
                <c:pt idx="1">
                  <c:v>447286680</c:v>
                </c:pt>
                <c:pt idx="2">
                  <c:v>556033862</c:v>
                </c:pt>
                <c:pt idx="3">
                  <c:v>596603188</c:v>
                </c:pt>
                <c:pt idx="4">
                  <c:v>598657862</c:v>
                </c:pt>
                <c:pt idx="5">
                  <c:v>631722946</c:v>
                </c:pt>
                <c:pt idx="6">
                  <c:v>882262893</c:v>
                </c:pt>
                <c:pt idx="7">
                  <c:v>1066196079</c:v>
                </c:pt>
                <c:pt idx="8">
                  <c:v>734356399</c:v>
                </c:pt>
                <c:pt idx="9">
                  <c:v>602411624</c:v>
                </c:pt>
                <c:pt idx="10">
                  <c:v>533365532</c:v>
                </c:pt>
                <c:pt idx="11">
                  <c:v>580067435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1-4B62-9830-C9D862677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48704568"/>
        <c:axId val="247732584"/>
      </c:barChart>
      <c:catAx>
        <c:axId val="248704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47732584"/>
        <c:crosses val="autoZero"/>
        <c:auto val="1"/>
        <c:lblAlgn val="ctr"/>
        <c:lblOffset val="100"/>
        <c:noMultiLvlLbl val="1"/>
      </c:catAx>
      <c:valAx>
        <c:axId val="24773258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24870456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srpnju 2015.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3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2015.'!$B$72:$B$75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7.0199999999999999E-2"/>
                  <c:y val="-8.5314236111111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86,188%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E1D-466A-BA12-9C289E9828D8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27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5,172%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1D-466A-BA12-9C289E9828D8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8951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3,446%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E1D-466A-BA12-9C289E9828D8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654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5,193%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E1D-466A-BA12-9C289E9828D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2015.'!$I$72:$I$75</c:f>
              <c:numCache>
                <c:formatCode>0.00000</c:formatCode>
                <c:ptCount val="4"/>
                <c:pt idx="0">
                  <c:v>0.86188096967523564</c:v>
                </c:pt>
                <c:pt idx="1">
                  <c:v>5.1724910146679015E-2</c:v>
                </c:pt>
                <c:pt idx="2">
                  <c:v>3.4464615363990703E-2</c:v>
                </c:pt>
                <c:pt idx="3">
                  <c:v>5.192950481409464E-2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1D-466A-BA12-9C289E982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kolovozu 2015.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2015.'!$B$83:$B$85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7.232424242424243E-2"/>
                  <c:y val="-0.11453194444444446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76,320%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40B-4989-9DF2-94F179B8452B}"/>
                </c:ext>
              </c:extLst>
            </c:dLbl>
            <c:dLbl>
              <c:idx val="1"/>
              <c:layout>
                <c:manualLayout>
                  <c:x val="-8.005252525252525E-2"/>
                  <c:y val="0.11660625000000054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23,679%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40B-4989-9DF2-94F179B8452B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0,001%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40B-4989-9DF2-94F179B845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2015.'!$J$83:$J$85</c:f>
              <c:numCache>
                <c:formatCode>#,##0.00000</c:formatCode>
                <c:ptCount val="3"/>
                <c:pt idx="0">
                  <c:v>0.76319720716387662</c:v>
                </c:pt>
                <c:pt idx="1">
                  <c:v>0.23679269279776979</c:v>
                </c:pt>
                <c:pt idx="2">
                  <c:v>1.0100038353605854E-5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0B-4989-9DF2-94F179B84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kolovozu 2015.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347"/>
          <c:h val="0.68585972222222213"/>
        </c:manualLayout>
      </c:layout>
      <c:pieChart>
        <c:varyColors val="1"/>
        <c:ser>
          <c:idx val="0"/>
          <c:order val="0"/>
          <c:tx>
            <c:strRef>
              <c:f>' 2015.'!$B$72:$B$75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90,255%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4D7-4544-97B7-3CF8C0A1ECD1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27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3,460%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4D7-4544-97B7-3CF8C0A1ECD1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8954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2,445%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4D7-4544-97B7-3CF8C0A1ECD1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658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3,840%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4D7-4544-97B7-3CF8C0A1EC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2015.'!$J$72:$J$75</c:f>
              <c:numCache>
                <c:formatCode>0.00000</c:formatCode>
                <c:ptCount val="4"/>
                <c:pt idx="0">
                  <c:v>0.90255033284110397</c:v>
                </c:pt>
                <c:pt idx="1">
                  <c:v>3.4602486655027555E-2</c:v>
                </c:pt>
                <c:pt idx="2">
                  <c:v>2.4447278865720561E-2</c:v>
                </c:pt>
                <c:pt idx="3">
                  <c:v>3.8399901638147917E-2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D7-4544-97B7-3CF8C0A1E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rujnu 2015.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2015.'!$B$83:$B$85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7.232424242424243E-2"/>
                  <c:y val="-0.11453194444444446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O</a:t>
                    </a:r>
                    <a:r>
                      <a:rPr lang="en-US" sz="800"/>
                      <a:t>tkup strane gotovine 71,796%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CD0-43DC-AC6F-07FFE6FC18B5}"/>
                </c:ext>
              </c:extLst>
            </c:dLbl>
            <c:dLbl>
              <c:idx val="1"/>
              <c:layout>
                <c:manualLayout>
                  <c:x val="-8.005252525252525E-2"/>
                  <c:y val="0.1166062500000005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28,204%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CD0-43DC-AC6F-07FFE6FC18B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CD0-43DC-AC6F-07FFE6FC18B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2015.'!$K$83:$K$85</c:f>
              <c:numCache>
                <c:formatCode>#,##0.00000</c:formatCode>
                <c:ptCount val="3"/>
                <c:pt idx="0">
                  <c:v>0.71795659733713957</c:v>
                </c:pt>
                <c:pt idx="1">
                  <c:v>0.28203881042663714</c:v>
                </c:pt>
                <c:pt idx="2">
                  <c:v>4.5922362232609891E-6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0-43DC-AC6F-07FFE6FC1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rujnu 2015.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364"/>
          <c:h val="0.68585972222222213"/>
        </c:manualLayout>
      </c:layout>
      <c:pieChart>
        <c:varyColors val="1"/>
        <c:ser>
          <c:idx val="0"/>
          <c:order val="0"/>
          <c:tx>
            <c:strRef>
              <c:f>' 2015.'!$B$72:$B$75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87,127%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C48-491D-A25E-793E08F56F6A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5,878%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48-491D-A25E-793E08F56F6A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8957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2,678%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C48-491D-A25E-793E08F56F6A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664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4,316%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C48-491D-A25E-793E08F56F6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2015.'!$K$72:$K$75</c:f>
              <c:numCache>
                <c:formatCode>0.00000</c:formatCode>
                <c:ptCount val="4"/>
                <c:pt idx="0">
                  <c:v>0.87127421374935998</c:v>
                </c:pt>
                <c:pt idx="1">
                  <c:v>5.8781172867224583E-2</c:v>
                </c:pt>
                <c:pt idx="2">
                  <c:v>2.6783564289696367E-2</c:v>
                </c:pt>
                <c:pt idx="3">
                  <c:v>4.316104909371906E-2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48-491D-A25E-793E08F56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listopadu 2015.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2015.'!$B$83:$B$85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7.232424242424243E-2"/>
                  <c:y val="-0.11453194444444446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69,133%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C4F-49FD-B557-37E99F12AFFE}"/>
                </c:ext>
              </c:extLst>
            </c:dLbl>
            <c:dLbl>
              <c:idx val="1"/>
              <c:layout>
                <c:manualLayout>
                  <c:x val="-8.005252525252525E-2"/>
                  <c:y val="0.11660625000000063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30,867%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C4F-49FD-B557-37E99F12AFF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C4F-49FD-B557-37E99F12AFF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2015.'!$L$83:$L$85</c:f>
              <c:numCache>
                <c:formatCode>#,##0.00000</c:formatCode>
                <c:ptCount val="3"/>
                <c:pt idx="0">
                  <c:v>0.69132663943810901</c:v>
                </c:pt>
                <c:pt idx="1">
                  <c:v>0.30867111679572407</c:v>
                </c:pt>
                <c:pt idx="2">
                  <c:v>2.2437661668501863E-6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4F-49FD-B557-37E99F12A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listopadu 2015.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386"/>
          <c:h val="0.68585972222222213"/>
        </c:manualLayout>
      </c:layout>
      <c:pieChart>
        <c:varyColors val="1"/>
        <c:ser>
          <c:idx val="0"/>
          <c:order val="0"/>
          <c:tx>
            <c:strRef>
              <c:f>' 2015.'!$B$72:$B$75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85,138%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2EC-403F-B8EF-F323B6B2691B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29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6,962%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EC-403F-B8EF-F323B6B2691B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8961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3,732%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2EC-403F-B8EF-F323B6B2691B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67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4,168%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2EC-403F-B8EF-F323B6B269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2015.'!$L$72:$L$75</c:f>
              <c:numCache>
                <c:formatCode>0.00000</c:formatCode>
                <c:ptCount val="4"/>
                <c:pt idx="0">
                  <c:v>0.85137522616281647</c:v>
                </c:pt>
                <c:pt idx="1">
                  <c:v>6.9621789135260168E-2</c:v>
                </c:pt>
                <c:pt idx="2">
                  <c:v>3.7320963344048677E-2</c:v>
                </c:pt>
                <c:pt idx="3">
                  <c:v>4.1682021357874688E-2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EC-403F-B8EF-F323B6B26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studenome 2015.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2015.'!$B$83:$B$85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7.232424242424243E-2"/>
                  <c:y val="-0.11453194444444446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68,801%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2BC-445F-AD9D-06D518F55CB0}"/>
                </c:ext>
              </c:extLst>
            </c:dLbl>
            <c:dLbl>
              <c:idx val="1"/>
              <c:layout>
                <c:manualLayout>
                  <c:x val="-8.005252525252525E-2"/>
                  <c:y val="0.11660625000000067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31,199%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2BC-445F-AD9D-06D518F55CB0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2BC-445F-AD9D-06D518F55CB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2015.'!$M$83:$M$85</c:f>
              <c:numCache>
                <c:formatCode>#,##0.00000</c:formatCode>
                <c:ptCount val="3"/>
                <c:pt idx="0">
                  <c:v>0.68800839349795995</c:v>
                </c:pt>
                <c:pt idx="1">
                  <c:v>0.31199160650204005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BC-445F-AD9D-06D518F55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studenome 2015.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3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2015.'!$B$72:$B$75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83,822%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2CC-4C50-AC84-48D62AFC13AC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29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9,896%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2CC-4C50-AC84-48D62AFC13AC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8964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2,899%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2CC-4C50-AC84-48D62AFC13AC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676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3,383%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2CC-4C50-AC84-48D62AFC13A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2015.'!$M$72:$M$75</c:f>
              <c:numCache>
                <c:formatCode>0.00000</c:formatCode>
                <c:ptCount val="4"/>
                <c:pt idx="0">
                  <c:v>0.8382237681029423</c:v>
                </c:pt>
                <c:pt idx="1">
                  <c:v>9.8960859194680395E-2</c:v>
                </c:pt>
                <c:pt idx="2">
                  <c:v>2.8986174656170708E-2</c:v>
                </c:pt>
                <c:pt idx="3">
                  <c:v>3.3829198046206599E-2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CC-4C50-AC84-48D62AFC1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prosincu 2015.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2015.'!$B$83:$B$85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7.232424242424243E-2"/>
                  <c:y val="-0.11453194444444446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68,976%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35-41BD-9027-EFD2A9802D71}"/>
                </c:ext>
              </c:extLst>
            </c:dLbl>
            <c:dLbl>
              <c:idx val="1"/>
              <c:layout>
                <c:manualLayout>
                  <c:x val="-8.005252525252525E-2"/>
                  <c:y val="0.1166062500000007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31,024%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35-41BD-9027-EFD2A9802D7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E35-41BD-9027-EFD2A9802D7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2015.'!$N$83:$N$85</c:f>
              <c:numCache>
                <c:formatCode>#,##0.00000</c:formatCode>
                <c:ptCount val="3"/>
                <c:pt idx="0">
                  <c:v>0.68975541598251044</c:v>
                </c:pt>
                <c:pt idx="1">
                  <c:v>0.3102445840174895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35-41BD-9027-EFD2A9802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2015.</a:t>
            </a:r>
          </a:p>
        </c:rich>
      </c:tx>
      <c:layout>
        <c:manualLayout>
          <c:xMode val="edge"/>
          <c:yMode val="edge"/>
          <c:x val="9.7480555555555487E-2"/>
          <c:y val="1.56790123456790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055676893287108"/>
          <c:y val="0.23401344386991627"/>
          <c:w val="0.42513970090130976"/>
          <c:h val="0.70284131985232678"/>
        </c:manualLayout>
      </c:layout>
      <c:pieChart>
        <c:varyColors val="1"/>
        <c:ser>
          <c:idx val="0"/>
          <c:order val="0"/>
          <c:tx>
            <c:strRef>
              <c:f>' 2015.'!$B$23:$B$40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EUR</c:v>
                </c:pt>
                <c:pt idx="17">
                  <c:v>PLN</c:v>
                </c:pt>
              </c:strCache>
            </c:strRef>
          </c:tx>
          <c:explosion val="4"/>
          <c:dPt>
            <c:idx val="13"/>
            <c:bubble3D val="0"/>
            <c:explosion val="8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DCF0-44B7-8F19-6835FFD3B667}"/>
              </c:ext>
            </c:extLst>
          </c:dPt>
          <c:dPt>
            <c:idx val="16"/>
            <c:bubble3D val="0"/>
            <c:spPr>
              <a:solidFill>
                <a:srgbClr val="007FDE"/>
              </a:solidFill>
            </c:spPr>
            <c:extLst>
              <c:ext xmlns:c16="http://schemas.microsoft.com/office/drawing/2014/chart" uri="{C3380CC4-5D6E-409C-BE32-E72D297353CC}">
                <c16:uniqueId val="{00000003-DCF0-44B7-8F19-6835FFD3B667}"/>
              </c:ext>
            </c:extLst>
          </c:dPt>
          <c:dLbls>
            <c:dLbl>
              <c:idx val="0"/>
              <c:layout>
                <c:manualLayout>
                  <c:x val="-4.2763888888888914E-2"/>
                  <c:y val="-4.6226851851851873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AUD </a:t>
                    </a:r>
                    <a:r>
                      <a:rPr lang="hr-HR" sz="800" b="0"/>
                      <a:t> 0,482%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0-44B7-8F19-6835FFD3B667}"/>
                </c:ext>
              </c:extLst>
            </c:dLbl>
            <c:dLbl>
              <c:idx val="1"/>
              <c:layout>
                <c:manualLayout>
                  <c:x val="2.5852339195663411E-2"/>
                  <c:y val="5.6821003792392855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CAD</a:t>
                    </a:r>
                    <a:r>
                      <a:rPr lang="hr-HR" sz="800" b="0"/>
                      <a:t> 0,361%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0-44B7-8F19-6835FFD3B667}"/>
                </c:ext>
              </c:extLst>
            </c:dLbl>
            <c:dLbl>
              <c:idx val="2"/>
              <c:layout>
                <c:manualLayout>
                  <c:x val="3.9963888888888889E-2"/>
                  <c:y val="0.13013641975308637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CZK</a:t>
                    </a:r>
                    <a:r>
                      <a:rPr lang="hr-HR" sz="800" b="0"/>
                      <a:t> 0,229%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0-44B7-8F19-6835FFD3B667}"/>
                </c:ext>
              </c:extLst>
            </c:dLbl>
            <c:dLbl>
              <c:idx val="3"/>
              <c:layout>
                <c:manualLayout>
                  <c:x val="4.9204444444444502E-2"/>
                  <c:y val="0.2073916666666667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DKK </a:t>
                    </a:r>
                    <a:r>
                      <a:rPr lang="hr-HR" sz="800" b="0"/>
                      <a:t> 0,170%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0-44B7-8F19-6835FFD3B667}"/>
                </c:ext>
              </c:extLst>
            </c:dLbl>
            <c:dLbl>
              <c:idx val="4"/>
              <c:layout>
                <c:manualLayout>
                  <c:x val="2.9792142621106656E-2"/>
                  <c:y val="7.8938304666802267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HUF </a:t>
                    </a:r>
                    <a:r>
                      <a:rPr lang="hr-HR" sz="800" b="0"/>
                      <a:t>0,265%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0-44B7-8F19-6835FFD3B667}"/>
                </c:ext>
              </c:extLst>
            </c:dLbl>
            <c:dLbl>
              <c:idx val="5"/>
              <c:layout>
                <c:manualLayout>
                  <c:x val="4.0072037037037427E-2"/>
                  <c:y val="0.15794598765432288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JPY </a:t>
                    </a:r>
                    <a:r>
                      <a:rPr lang="hr-HR" sz="800" b="0"/>
                      <a:t>0,067%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0-44B7-8F19-6835FFD3B667}"/>
                </c:ext>
              </c:extLst>
            </c:dLbl>
            <c:dLbl>
              <c:idx val="6"/>
              <c:layout>
                <c:manualLayout>
                  <c:x val="-5.7033821934022377E-3"/>
                  <c:y val="3.1862215960496432E-3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NOK </a:t>
                    </a:r>
                    <a:r>
                      <a:rPr lang="hr-HR" sz="800" b="0"/>
                      <a:t>0,085%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0-44B7-8F19-6835FFD3B667}"/>
                </c:ext>
              </c:extLst>
            </c:dLbl>
            <c:dLbl>
              <c:idx val="7"/>
              <c:layout>
                <c:manualLayout>
                  <c:x val="-3.3648186077546008E-2"/>
                  <c:y val="-3.1977397256500756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SEK </a:t>
                    </a:r>
                    <a:r>
                      <a:rPr lang="hr-HR" sz="800" b="0"/>
                      <a:t>0,226%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0-44B7-8F19-6835FFD3B667}"/>
                </c:ext>
              </c:extLst>
            </c:dLbl>
            <c:dLbl>
              <c:idx val="8"/>
              <c:layout>
                <c:manualLayout>
                  <c:x val="4.6176851851851872E-2"/>
                  <c:y val="0.2390009259259259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CHF </a:t>
                    </a:r>
                    <a:r>
                      <a:rPr lang="hr-HR" sz="800" b="0"/>
                      <a:t>3,600%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0-44B7-8F19-6835FFD3B667}"/>
                </c:ext>
              </c:extLst>
            </c:dLbl>
            <c:dLbl>
              <c:idx val="9"/>
              <c:layout>
                <c:manualLayout>
                  <c:x val="2.8913703703703712E-2"/>
                  <c:y val="0.2445058641975311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GBP </a:t>
                    </a:r>
                    <a:r>
                      <a:rPr lang="hr-HR" sz="800" b="0"/>
                      <a:t>1,123%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0-44B7-8F19-6835FFD3B667}"/>
                </c:ext>
              </c:extLst>
            </c:dLbl>
            <c:dLbl>
              <c:idx val="10"/>
              <c:layout>
                <c:manualLayout>
                  <c:x val="5.0277777777777777E-4"/>
                  <c:y val="0.3084361111111113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USD </a:t>
                    </a:r>
                    <a:r>
                      <a:rPr lang="hr-HR" sz="800" b="0"/>
                      <a:t>6,004%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0-44B7-8F19-6835FFD3B667}"/>
                </c:ext>
              </c:extLst>
            </c:dLbl>
            <c:dLbl>
              <c:idx val="11"/>
              <c:layout>
                <c:manualLayout>
                  <c:x val="-8.1062962962963718E-3"/>
                  <c:y val="0.1429706790123457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RSD</a:t>
                    </a:r>
                    <a:r>
                      <a:rPr lang="hr-HR" sz="800" b="0"/>
                      <a:t> 0,009%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0-44B7-8F19-6835FFD3B667}"/>
                </c:ext>
              </c:extLst>
            </c:dLbl>
            <c:dLbl>
              <c:idx val="12"/>
              <c:layout>
                <c:manualLayout>
                  <c:x val="-2.2322407407407409E-2"/>
                  <c:y val="0.11589783950617291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BAM </a:t>
                    </a:r>
                    <a:r>
                      <a:rPr lang="hr-HR" sz="800" b="0"/>
                      <a:t>0,</a:t>
                    </a:r>
                    <a:r>
                      <a:rPr lang="en-US" sz="800" b="0"/>
                      <a:t>7</a:t>
                    </a:r>
                    <a:r>
                      <a:rPr lang="hr-HR" sz="800" b="0"/>
                      <a:t>70%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0-44B7-8F19-6835FFD3B667}"/>
                </c:ext>
              </c:extLst>
            </c:dLbl>
            <c:dLbl>
              <c:idx val="13"/>
              <c:layout>
                <c:manualLayout>
                  <c:x val="-0.61818814814814815"/>
                  <c:y val="0.11521481481481481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EUR 8</a:t>
                    </a:r>
                    <a:r>
                      <a:rPr lang="hr-HR" sz="800" b="0"/>
                      <a:t>6,345%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0-44B7-8F19-6835FFD3B667}"/>
                </c:ext>
              </c:extLst>
            </c:dLbl>
            <c:dLbl>
              <c:idx val="14"/>
              <c:layout>
                <c:manualLayout>
                  <c:x val="-0.15642814814814901"/>
                  <c:y val="-0.34772407407407574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 PLN</a:t>
                    </a:r>
                    <a:r>
                      <a:rPr lang="hr-HR" sz="800" b="0" baseline="0"/>
                      <a:t>  0,224%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0-44B7-8F19-6835FFD3B667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0-44B7-8F19-6835FFD3B66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0-44B7-8F19-6835FFD3B667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0-44B7-8F19-6835FFD3B6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sr-Latn-RS"/>
              </a:p>
            </c:txPr>
            <c:showLegendKey val="1"/>
            <c:showVal val="1"/>
            <c:showCatName val="1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2015.'!$P$23:$P$40</c:f>
              <c:numCache>
                <c:formatCode>#,##0.00000</c:formatCode>
                <c:ptCount val="18"/>
                <c:pt idx="0">
                  <c:v>4.8158450106791997E-3</c:v>
                </c:pt>
                <c:pt idx="1">
                  <c:v>3.6064882733448187E-3</c:v>
                </c:pt>
                <c:pt idx="2">
                  <c:v>2.2864517915618487E-3</c:v>
                </c:pt>
                <c:pt idx="3">
                  <c:v>1.6984118505602168E-3</c:v>
                </c:pt>
                <c:pt idx="4">
                  <c:v>2.647387225732704E-3</c:v>
                </c:pt>
                <c:pt idx="5">
                  <c:v>6.7385923613353445E-4</c:v>
                </c:pt>
                <c:pt idx="6">
                  <c:v>8.5215208341330308E-4</c:v>
                </c:pt>
                <c:pt idx="7">
                  <c:v>2.6443375479605228E-6</c:v>
                </c:pt>
                <c:pt idx="8">
                  <c:v>2.2555623459375217E-3</c:v>
                </c:pt>
                <c:pt idx="9">
                  <c:v>3.6004346426008076E-2</c:v>
                </c:pt>
                <c:pt idx="10">
                  <c:v>1.1227729461001208E-2</c:v>
                </c:pt>
                <c:pt idx="11">
                  <c:v>6.0448106653662896E-2</c:v>
                </c:pt>
                <c:pt idx="12">
                  <c:v>8.9116326875833901E-5</c:v>
                </c:pt>
                <c:pt idx="13">
                  <c:v>3.1043358630535031E-6</c:v>
                </c:pt>
                <c:pt idx="14">
                  <c:v>2.9849236008292601E-6</c:v>
                </c:pt>
                <c:pt idx="15">
                  <c:v>7.6955371646695815E-3</c:v>
                </c:pt>
                <c:pt idx="16">
                  <c:v>0.86345489714631851</c:v>
                </c:pt>
                <c:pt idx="17">
                  <c:v>2.2353754070889133E-3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CF0-44B7-8F19-6835FFD3B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4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prosincu 2015.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414"/>
          <c:h val="0.68585972222222213"/>
        </c:manualLayout>
      </c:layout>
      <c:pieChart>
        <c:varyColors val="1"/>
        <c:ser>
          <c:idx val="0"/>
          <c:order val="0"/>
          <c:tx>
            <c:strRef>
              <c:f>' 2015.'!$B$72:$B$75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86,093%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D6B-4C49-8E25-877794949A76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6,626%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D6B-4C49-8E25-877794949A76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896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4,177%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D6B-4C49-8E25-877794949A76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681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3,103%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D6B-4C49-8E25-877794949A7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2015.'!$N$72:$N$75</c:f>
              <c:numCache>
                <c:formatCode>0.00000</c:formatCode>
                <c:ptCount val="4"/>
                <c:pt idx="0">
                  <c:v>0.86092751237298892</c:v>
                </c:pt>
                <c:pt idx="1">
                  <c:v>6.6264628620029561E-2</c:v>
                </c:pt>
                <c:pt idx="2">
                  <c:v>4.1773300376374015E-2</c:v>
                </c:pt>
                <c:pt idx="3">
                  <c:v>3.1034558630607501E-2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6B-4C49-8E25-877794949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valuta u ukupnom prometu ovlaštenih mjenjača u  2015.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 2015.'!$B$72</c:f>
              <c:strCache>
                <c:ptCount val="1"/>
                <c:pt idx="0">
                  <c:v>EUR</c:v>
                </c:pt>
              </c:strCache>
            </c:strRef>
          </c:tx>
          <c:invertIfNegative val="0"/>
          <c:cat>
            <c:strRef>
              <c:f>' 2015.'!$C$71:$N$71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2015.'!$C$72:$N$72</c:f>
              <c:numCache>
                <c:formatCode>0.00000</c:formatCode>
                <c:ptCount val="12"/>
                <c:pt idx="0">
                  <c:v>0.79401471862537587</c:v>
                </c:pt>
                <c:pt idx="1">
                  <c:v>0.85255796871418033</c:v>
                </c:pt>
                <c:pt idx="2">
                  <c:v>0.85977263233212753</c:v>
                </c:pt>
                <c:pt idx="3">
                  <c:v>0.85513913153775922</c:v>
                </c:pt>
                <c:pt idx="4">
                  <c:v>0.86664036794103949</c:v>
                </c:pt>
                <c:pt idx="5">
                  <c:v>0.87350836713951574</c:v>
                </c:pt>
                <c:pt idx="6">
                  <c:v>0.86188096967523564</c:v>
                </c:pt>
                <c:pt idx="7">
                  <c:v>0.90255033284110397</c:v>
                </c:pt>
                <c:pt idx="8">
                  <c:v>0.87127421374935998</c:v>
                </c:pt>
                <c:pt idx="9">
                  <c:v>0.85137522616281647</c:v>
                </c:pt>
                <c:pt idx="10">
                  <c:v>0.8382237681029423</c:v>
                </c:pt>
                <c:pt idx="11">
                  <c:v>0.86092751237298892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19-4E69-94B0-B1E1634BFDF3}"/>
            </c:ext>
          </c:extLst>
        </c:ser>
        <c:ser>
          <c:idx val="1"/>
          <c:order val="1"/>
          <c:tx>
            <c:strRef>
              <c:f>' 2015.'!$B$73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 2015.'!$C$71:$N$71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2015.'!$C$73:$N$73</c:f>
              <c:numCache>
                <c:formatCode>0.00000</c:formatCode>
                <c:ptCount val="12"/>
                <c:pt idx="0">
                  <c:v>7.0770796549422865E-2</c:v>
                </c:pt>
                <c:pt idx="1">
                  <c:v>7.3466378255843484E-2</c:v>
                </c:pt>
                <c:pt idx="2">
                  <c:v>6.7514799276791909E-2</c:v>
                </c:pt>
                <c:pt idx="3">
                  <c:v>6.8228169964592175E-2</c:v>
                </c:pt>
                <c:pt idx="4">
                  <c:v>6.4793907403007223E-2</c:v>
                </c:pt>
                <c:pt idx="5">
                  <c:v>5.5444816944205784E-2</c:v>
                </c:pt>
                <c:pt idx="6">
                  <c:v>5.1724910146679015E-2</c:v>
                </c:pt>
                <c:pt idx="7">
                  <c:v>3.4602486655027555E-2</c:v>
                </c:pt>
                <c:pt idx="8">
                  <c:v>5.8781172867224583E-2</c:v>
                </c:pt>
                <c:pt idx="9">
                  <c:v>6.9621789135260168E-2</c:v>
                </c:pt>
                <c:pt idx="10">
                  <c:v>9.8960859194680395E-2</c:v>
                </c:pt>
                <c:pt idx="11">
                  <c:v>6.6264628620029561E-2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19-4E69-94B0-B1E1634BFDF3}"/>
            </c:ext>
          </c:extLst>
        </c:ser>
        <c:ser>
          <c:idx val="2"/>
          <c:order val="2"/>
          <c:tx>
            <c:strRef>
              <c:f>' 2015.'!$B$74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 2015.'!$C$71:$N$71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2015.'!$C$74:$N$74</c:f>
              <c:numCache>
                <c:formatCode>0.00000</c:formatCode>
                <c:ptCount val="12"/>
                <c:pt idx="0">
                  <c:v>0.10161118890075173</c:v>
                </c:pt>
                <c:pt idx="1">
                  <c:v>3.9541864866363859E-2</c:v>
                </c:pt>
                <c:pt idx="2">
                  <c:v>3.0066888030907544E-2</c:v>
                </c:pt>
                <c:pt idx="3">
                  <c:v>4.1523283199715204E-2</c:v>
                </c:pt>
                <c:pt idx="4">
                  <c:v>3.4127838579648989E-2</c:v>
                </c:pt>
                <c:pt idx="5">
                  <c:v>2.5587133861883687E-2</c:v>
                </c:pt>
                <c:pt idx="6">
                  <c:v>3.4464615363990703E-2</c:v>
                </c:pt>
                <c:pt idx="7">
                  <c:v>2.4447278865720561E-2</c:v>
                </c:pt>
                <c:pt idx="8">
                  <c:v>2.6783564289696367E-2</c:v>
                </c:pt>
                <c:pt idx="9">
                  <c:v>3.7320963344048677E-2</c:v>
                </c:pt>
                <c:pt idx="10">
                  <c:v>2.8986174656170708E-2</c:v>
                </c:pt>
                <c:pt idx="11">
                  <c:v>4.1773300376374015E-2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19-4E69-94B0-B1E1634BFDF3}"/>
            </c:ext>
          </c:extLst>
        </c:ser>
        <c:ser>
          <c:idx val="3"/>
          <c:order val="3"/>
          <c:tx>
            <c:strRef>
              <c:f>' 2015.'!$B$75</c:f>
              <c:strCache>
                <c:ptCount val="1"/>
                <c:pt idx="0">
                  <c:v>Ostale valute</c:v>
                </c:pt>
              </c:strCache>
            </c:strRef>
          </c:tx>
          <c:invertIfNegative val="0"/>
          <c:cat>
            <c:strRef>
              <c:f>' 2015.'!$C$71:$N$71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2015.'!$C$75:$N$75</c:f>
              <c:numCache>
                <c:formatCode>0.00000</c:formatCode>
                <c:ptCount val="12"/>
                <c:pt idx="0">
                  <c:v>3.3603295924449536E-2</c:v>
                </c:pt>
                <c:pt idx="1">
                  <c:v>3.4433788163612332E-2</c:v>
                </c:pt>
                <c:pt idx="2">
                  <c:v>4.2645680360173022E-2</c:v>
                </c:pt>
                <c:pt idx="3">
                  <c:v>3.5109415297933398E-2</c:v>
                </c:pt>
                <c:pt idx="4">
                  <c:v>3.4437886076304297E-2</c:v>
                </c:pt>
                <c:pt idx="5">
                  <c:v>4.5459682054394795E-2</c:v>
                </c:pt>
                <c:pt idx="6">
                  <c:v>5.192950481409464E-2</c:v>
                </c:pt>
                <c:pt idx="7">
                  <c:v>3.8399901638147917E-2</c:v>
                </c:pt>
                <c:pt idx="8">
                  <c:v>4.316104909371906E-2</c:v>
                </c:pt>
                <c:pt idx="9">
                  <c:v>4.1682021357874688E-2</c:v>
                </c:pt>
                <c:pt idx="10">
                  <c:v>3.3829198046206599E-2</c:v>
                </c:pt>
                <c:pt idx="11">
                  <c:v>3.1034558630607501E-2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19-4E69-94B0-B1E1634BF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48436616"/>
        <c:axId val="248332592"/>
      </c:barChart>
      <c:catAx>
        <c:axId val="248436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48332592"/>
        <c:crosses val="autoZero"/>
        <c:auto val="1"/>
        <c:lblAlgn val="ctr"/>
        <c:lblOffset val="100"/>
        <c:noMultiLvlLbl val="1"/>
      </c:catAx>
      <c:valAx>
        <c:axId val="24833259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2484366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strane gotovine i čekova u 2015.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880788187378375E-2"/>
          <c:y val="0.12347222222222236"/>
          <c:w val="0.87733465729151239"/>
          <c:h val="0.75170092592592597"/>
        </c:manualLayout>
      </c:layout>
      <c:barChart>
        <c:barDir val="col"/>
        <c:grouping val="clustered"/>
        <c:varyColors val="0"/>
        <c:ser>
          <c:idx val="0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2.70560336878055E-2"/>
                  <c:y val="-2.0566975308641974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AB4-469A-B4FD-39F30B83C2FB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mil. HRK</c:v>
              </c:pt>
            </c:strLit>
          </c:cat>
          <c:val>
            <c:numRef>
              <c:f>'siječanj 2015'!$E$76</c:f>
              <c:numCache>
                <c:formatCode>#,##0.00</c:formatCode>
                <c:ptCount val="1"/>
                <c:pt idx="0">
                  <c:v>1090.3400449999999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B4-469A-B4FD-39F30B83C2FB}"/>
            </c:ext>
          </c:extLst>
        </c:ser>
        <c:ser>
          <c:idx val="1"/>
          <c:order val="1"/>
          <c:tx>
            <c:v>Veljača</c:v>
          </c:tx>
          <c:invertIfNegative val="0"/>
          <c:dLbls>
            <c:dLbl>
              <c:idx val="0"/>
              <c:layout>
                <c:manualLayout>
                  <c:x val="-1.1368194066086136E-2"/>
                  <c:y val="-1.2913580246913623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AB4-469A-B4FD-39F30B83C2FB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mil. HRK</c:v>
              </c:pt>
            </c:strLit>
          </c:cat>
          <c:val>
            <c:numRef>
              <c:f>'veljača 2015'!$E$76</c:f>
              <c:numCache>
                <c:formatCode>#,##0.00</c:formatCode>
                <c:ptCount val="1"/>
                <c:pt idx="0">
                  <c:v>980.01158199999998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B4-469A-B4FD-39F30B83C2FB}"/>
            </c:ext>
          </c:extLst>
        </c:ser>
        <c:ser>
          <c:idx val="2"/>
          <c:order val="2"/>
          <c:tx>
            <c:v>Ožujak</c:v>
          </c:tx>
          <c:invertIfNegative val="0"/>
          <c:dLbls>
            <c:dLbl>
              <c:idx val="0"/>
              <c:layout>
                <c:manualLayout>
                  <c:x val="-2.4004074074074209E-2"/>
                  <c:y val="-2.686203703703703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AB4-469A-B4FD-39F30B83C2FB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mil. HRK</c:v>
              </c:pt>
            </c:strLit>
          </c:cat>
          <c:val>
            <c:numRef>
              <c:f>'ožujak 2015'!$E$76</c:f>
              <c:numCache>
                <c:formatCode>#,##0.00</c:formatCode>
                <c:ptCount val="1"/>
                <c:pt idx="0">
                  <c:v>1217.532027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B4-469A-B4FD-39F30B83C2FB}"/>
            </c:ext>
          </c:extLst>
        </c:ser>
        <c:ser>
          <c:idx val="3"/>
          <c:order val="3"/>
          <c:tx>
            <c:v>Travanj</c:v>
          </c:tx>
          <c:invertIfNegative val="0"/>
          <c:dLbls>
            <c:dLbl>
              <c:idx val="0"/>
              <c:layout>
                <c:manualLayout>
                  <c:x val="-2.4489798541946401E-2"/>
                  <c:y val="-1.5102481635025731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AB4-469A-B4FD-39F30B83C2FB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mil. HRK</c:v>
              </c:pt>
            </c:strLit>
          </c:cat>
          <c:val>
            <c:numRef>
              <c:f>'travanj 2015'!$E$76</c:f>
              <c:numCache>
                <c:formatCode>#,##0.00</c:formatCode>
                <c:ptCount val="1"/>
                <c:pt idx="0">
                  <c:v>1546.1598389999999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AB4-469A-B4FD-39F30B83C2FB}"/>
            </c:ext>
          </c:extLst>
        </c:ser>
        <c:ser>
          <c:idx val="4"/>
          <c:order val="4"/>
          <c:tx>
            <c:v>Svibanj</c:v>
          </c:tx>
          <c:invertIfNegative val="0"/>
          <c:dLbls>
            <c:dLbl>
              <c:idx val="0"/>
              <c:layout>
                <c:manualLayout>
                  <c:x val="-1.410481481481482E-2"/>
                  <c:y val="-3.958919753086442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AB4-469A-B4FD-39F30B83C2FB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mil. HRK</c:v>
              </c:pt>
            </c:strLit>
          </c:cat>
          <c:val>
            <c:numRef>
              <c:f>'svibanj 2015'!$E$76</c:f>
              <c:numCache>
                <c:formatCode>#,##0.00</c:formatCode>
                <c:ptCount val="1"/>
                <c:pt idx="0">
                  <c:v>1731.1432419999999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AB4-469A-B4FD-39F30B83C2FB}"/>
            </c:ext>
          </c:extLst>
        </c:ser>
        <c:ser>
          <c:idx val="5"/>
          <c:order val="5"/>
          <c:tx>
            <c:v>Lipanj</c:v>
          </c:tx>
          <c:invertIfNegative val="0"/>
          <c:dLbls>
            <c:dLbl>
              <c:idx val="0"/>
              <c:layout>
                <c:manualLayout>
                  <c:x val="-9.5238888888889758E-3"/>
                  <c:y val="-7.908333333333406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AB4-469A-B4FD-39F30B83C2FB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mil. HRK</c:v>
              </c:pt>
            </c:strLit>
          </c:cat>
          <c:val>
            <c:numRef>
              <c:f>'lipanj 2015'!$E$75</c:f>
              <c:numCache>
                <c:formatCode>#,##0.00</c:formatCode>
                <c:ptCount val="1"/>
                <c:pt idx="0">
                  <c:v>2137.9107450000001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AB4-469A-B4FD-39F30B83C2FB}"/>
            </c:ext>
          </c:extLst>
        </c:ser>
        <c:ser>
          <c:idx val="6"/>
          <c:order val="6"/>
          <c:tx>
            <c:v>Srpanj</c:v>
          </c:tx>
          <c:invertIfNegative val="0"/>
          <c:dLbls>
            <c:dLbl>
              <c:idx val="0"/>
              <c:layout>
                <c:manualLayout>
                  <c:x val="-3.1081269583892332E-2"/>
                  <c:y val="-9.7067901234567898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AB4-469A-B4FD-39F30B83C2FB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mil. HRK</c:v>
              </c:pt>
            </c:strLit>
          </c:cat>
          <c:val>
            <c:numRef>
              <c:f>'srpanj 2015'!$E$80</c:f>
              <c:numCache>
                <c:formatCode>#,##0.00</c:formatCode>
                <c:ptCount val="1"/>
                <c:pt idx="0">
                  <c:v>3119.3663300000003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AB4-469A-B4FD-39F30B83C2FB}"/>
            </c:ext>
          </c:extLst>
        </c:ser>
        <c:ser>
          <c:idx val="7"/>
          <c:order val="7"/>
          <c:tx>
            <c:v>Kolovoz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"/>
              <c:pt idx="0">
                <c:v>mil. HRK</c:v>
              </c:pt>
            </c:strLit>
          </c:cat>
          <c:val>
            <c:numRef>
              <c:f>'kolovoz 2015'!$E$81</c:f>
              <c:numCache>
                <c:formatCode>#,##0.00</c:formatCode>
                <c:ptCount val="1"/>
                <c:pt idx="0">
                  <c:v>3436.46009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AB4-469A-B4FD-39F30B83C2FB}"/>
            </c:ext>
          </c:extLst>
        </c:ser>
        <c:ser>
          <c:idx val="8"/>
          <c:order val="8"/>
          <c:tx>
            <c:v>Rujan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"/>
              <c:pt idx="0">
                <c:v>mil. HRK</c:v>
              </c:pt>
            </c:strLit>
          </c:cat>
          <c:val>
            <c:numRef>
              <c:f>'rujan 2015'!$E$81</c:f>
              <c:numCache>
                <c:formatCode>#,##0.00</c:formatCode>
                <c:ptCount val="1"/>
                <c:pt idx="0">
                  <c:v>1869.3859649999999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AB4-469A-B4FD-39F30B83C2FB}"/>
            </c:ext>
          </c:extLst>
        </c:ser>
        <c:ser>
          <c:idx val="9"/>
          <c:order val="9"/>
          <c:tx>
            <c:v>Listopad</c:v>
          </c:tx>
          <c:invertIfNegative val="0"/>
          <c:dLbls>
            <c:dLbl>
              <c:idx val="0"/>
              <c:layout>
                <c:manualLayout>
                  <c:x val="6.2139365385829185E-3"/>
                  <c:y val="-1.9598765432098767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AB4-469A-B4FD-39F30B83C2F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mil. HRK</c:v>
              </c:pt>
            </c:strLit>
          </c:cat>
          <c:val>
            <c:numRef>
              <c:f>'listopad 2015'!$E$81</c:f>
              <c:numCache>
                <c:formatCode>#,##0.00</c:formatCode>
                <c:ptCount val="1"/>
                <c:pt idx="0">
                  <c:v>1349.217768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B4-469A-B4FD-39F30B83C2FB}"/>
            </c:ext>
          </c:extLst>
        </c:ser>
        <c:ser>
          <c:idx val="10"/>
          <c:order val="10"/>
          <c:tx>
            <c:v>Studeni</c:v>
          </c:tx>
          <c:invertIfNegative val="0"/>
          <c:dLbls>
            <c:dLbl>
              <c:idx val="0"/>
              <c:layout>
                <c:manualLayout>
                  <c:x val="1.242787307716586E-2"/>
                  <c:y val="0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4-469A-B4FD-39F30B83C2F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mil. HRK</c:v>
              </c:pt>
            </c:strLit>
          </c:cat>
          <c:val>
            <c:numRef>
              <c:f>'studeni 2015'!$E$81</c:f>
              <c:numCache>
                <c:formatCode>#,##0.00</c:formatCode>
                <c:ptCount val="1"/>
                <c:pt idx="0">
                  <c:v>1176.185369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4-469A-B4FD-39F30B83C2FB}"/>
            </c:ext>
          </c:extLst>
        </c:ser>
        <c:ser>
          <c:idx val="11"/>
          <c:order val="11"/>
          <c:tx>
            <c:v>Prosinac</c:v>
          </c:tx>
          <c:invertIfNegative val="0"/>
          <c:dLbls>
            <c:dLbl>
              <c:idx val="0"/>
              <c:layout>
                <c:manualLayout>
                  <c:x val="7.133756053628623E-3"/>
                  <c:y val="-4.7037037037037085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0AB4-469A-B4FD-39F30B83C2F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'prosinac 2015'!$E$81</c:f>
              <c:numCache>
                <c:formatCode>#,##0.00</c:formatCode>
                <c:ptCount val="1"/>
                <c:pt idx="0">
                  <c:v>1289.6426739999999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AB4-469A-B4FD-39F30B83C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328376"/>
        <c:axId val="248526288"/>
      </c:barChart>
      <c:catAx>
        <c:axId val="248328376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one"/>
        <c:crossAx val="248526288"/>
        <c:crosses val="autoZero"/>
        <c:auto val="1"/>
        <c:lblAlgn val="ctr"/>
        <c:lblOffset val="100"/>
        <c:noMultiLvlLbl val="0"/>
      </c:catAx>
      <c:valAx>
        <c:axId val="248526288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HRK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crossAx val="24832837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3286461497845362"/>
          <c:y val="0.87773827160493845"/>
          <c:w val="0.78946713089131648"/>
          <c:h val="0.1105024691358024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Prodaja strane gotovine u 2015.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236"/>
          <c:w val="0.86993951836082106"/>
          <c:h val="0.75170092592592597"/>
        </c:manualLayout>
      </c:layout>
      <c:barChart>
        <c:barDir val="col"/>
        <c:grouping val="clustered"/>
        <c:varyColors val="0"/>
        <c:ser>
          <c:idx val="0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7.95561314584055E-3"/>
                  <c:y val="-7.8521057720262605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E49-4700-BCFF-7E26E7A7FAA6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2015'!$E$77</c:f>
              <c:numCache>
                <c:formatCode>#,##0.00</c:formatCode>
                <c:ptCount val="1"/>
                <c:pt idx="0">
                  <c:v>551.69807900000001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49-4700-BCFF-7E26E7A7FAA6}"/>
            </c:ext>
          </c:extLst>
        </c:ser>
        <c:ser>
          <c:idx val="1"/>
          <c:order val="1"/>
          <c:tx>
            <c:v>Veljača</c:v>
          </c:tx>
          <c:invertIfNegative val="0"/>
          <c:dLbls>
            <c:dLbl>
              <c:idx val="0"/>
              <c:layout>
                <c:manualLayout>
                  <c:x val="-3.7084304998976896E-3"/>
                  <c:y val="-2.1932098765432098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E49-4700-BCFF-7E26E7A7FAA6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'veljača 2015'!$E$77</c:f>
              <c:numCache>
                <c:formatCode>#,##0.00</c:formatCode>
                <c:ptCount val="1"/>
                <c:pt idx="0">
                  <c:v>447.28667999999999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49-4700-BCFF-7E26E7A7FAA6}"/>
            </c:ext>
          </c:extLst>
        </c:ser>
        <c:ser>
          <c:idx val="2"/>
          <c:order val="2"/>
          <c:tx>
            <c:v>Ožujak</c:v>
          </c:tx>
          <c:invertIfNegative val="0"/>
          <c:dLbls>
            <c:dLbl>
              <c:idx val="0"/>
              <c:layout>
                <c:manualLayout>
                  <c:x val="0"/>
                  <c:y val="-1.1772222222222227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E49-4700-BCFF-7E26E7A7FAA6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'ožujak 2015'!$E$77</c:f>
              <c:numCache>
                <c:formatCode>#,##0.00</c:formatCode>
                <c:ptCount val="1"/>
                <c:pt idx="0">
                  <c:v>556.033862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49-4700-BCFF-7E26E7A7FAA6}"/>
            </c:ext>
          </c:extLst>
        </c:ser>
        <c:ser>
          <c:idx val="3"/>
          <c:order val="3"/>
          <c:tx>
            <c:v>Travanj</c:v>
          </c:tx>
          <c:invertIfNegative val="0"/>
          <c:dLbls>
            <c:dLbl>
              <c:idx val="0"/>
              <c:layout>
                <c:manualLayout>
                  <c:x val="-5.6989444768716724E-3"/>
                  <c:y val="-2.9631481481481481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E49-4700-BCFF-7E26E7A7FAA6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'travanj 2015'!$E$77</c:f>
              <c:numCache>
                <c:formatCode>#,##0.00</c:formatCode>
                <c:ptCount val="1"/>
                <c:pt idx="0">
                  <c:v>596.60318800000005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E49-4700-BCFF-7E26E7A7FAA6}"/>
            </c:ext>
          </c:extLst>
        </c:ser>
        <c:ser>
          <c:idx val="4"/>
          <c:order val="4"/>
          <c:tx>
            <c:v>Svibanj</c:v>
          </c:tx>
          <c:invertIfNegative val="0"/>
          <c:dLbls>
            <c:dLbl>
              <c:idx val="0"/>
              <c:layout>
                <c:manualLayout>
                  <c:x val="-4.3424074074074077E-3"/>
                  <c:y val="-9.1629629629630047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E49-4700-BCFF-7E26E7A7FAA6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'svibanj 2015'!$E$77</c:f>
              <c:numCache>
                <c:formatCode>#,##0.00</c:formatCode>
                <c:ptCount val="1"/>
                <c:pt idx="0">
                  <c:v>598.65786200000002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E49-4700-BCFF-7E26E7A7FAA6}"/>
            </c:ext>
          </c:extLst>
        </c:ser>
        <c:ser>
          <c:idx val="5"/>
          <c:order val="5"/>
          <c:tx>
            <c:v>Lipanj</c:v>
          </c:tx>
          <c:invertIfNegative val="0"/>
          <c:dLbls>
            <c:dLbl>
              <c:idx val="0"/>
              <c:layout>
                <c:manualLayout>
                  <c:x val="-5.3375925925925934E-3"/>
                  <c:y val="-2.5724382716049401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E49-4700-BCFF-7E26E7A7FAA6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'lipanj 2015'!$E$76</c:f>
              <c:numCache>
                <c:formatCode>#,##0.00</c:formatCode>
                <c:ptCount val="1"/>
                <c:pt idx="0">
                  <c:v>631.72294599999998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E49-4700-BCFF-7E26E7A7FAA6}"/>
            </c:ext>
          </c:extLst>
        </c:ser>
        <c:ser>
          <c:idx val="6"/>
          <c:order val="6"/>
          <c:tx>
            <c:v>Srpanj</c:v>
          </c:tx>
          <c:invertIfNegative val="0"/>
          <c:dLbls>
            <c:dLbl>
              <c:idx val="0"/>
              <c:layout>
                <c:manualLayout>
                  <c:x val="-8.4088888888889744E-3"/>
                  <c:y val="-3.7483950617284302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E49-4700-BCFF-7E26E7A7FAA6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'srpanj 2015'!$E$81</c:f>
              <c:numCache>
                <c:formatCode>#,##0.00</c:formatCode>
                <c:ptCount val="1"/>
                <c:pt idx="0">
                  <c:v>882.26289299999996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E49-4700-BCFF-7E26E7A7FAA6}"/>
            </c:ext>
          </c:extLst>
        </c:ser>
        <c:ser>
          <c:idx val="7"/>
          <c:order val="7"/>
          <c:tx>
            <c:v>Kolovoz</c:v>
          </c:tx>
          <c:invertIfNegative val="0"/>
          <c:dLbls>
            <c:dLbl>
              <c:idx val="0"/>
              <c:layout>
                <c:manualLayout>
                  <c:x val="-1.8418746895290006E-7"/>
                  <c:y val="-2.7438271604938291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E49-4700-BCFF-7E26E7A7FAA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'kolovoz 2015'!$E$82</c:f>
              <c:numCache>
                <c:formatCode>#,##0.00</c:formatCode>
                <c:ptCount val="1"/>
                <c:pt idx="0">
                  <c:v>1066.1960790000001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E49-4700-BCFF-7E26E7A7FAA6}"/>
            </c:ext>
          </c:extLst>
        </c:ser>
        <c:ser>
          <c:idx val="8"/>
          <c:order val="8"/>
          <c:tx>
            <c:v>Rujan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'rujan 2015'!$E$82</c:f>
              <c:numCache>
                <c:formatCode>#,##0.00</c:formatCode>
                <c:ptCount val="1"/>
                <c:pt idx="0">
                  <c:v>734.35639900000001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E49-4700-BCFF-7E26E7A7FAA6}"/>
            </c:ext>
          </c:extLst>
        </c:ser>
        <c:ser>
          <c:idx val="9"/>
          <c:order val="9"/>
          <c:tx>
            <c:v>Listopad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'listopad 2015'!$E$82</c:f>
              <c:numCache>
                <c:formatCode>#,##0.00</c:formatCode>
                <c:ptCount val="1"/>
                <c:pt idx="0">
                  <c:v>602.41162399999996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E49-4700-BCFF-7E26E7A7FAA6}"/>
            </c:ext>
          </c:extLst>
        </c:ser>
        <c:ser>
          <c:idx val="10"/>
          <c:order val="10"/>
          <c:tx>
            <c:v>Studeni</c:v>
          </c:tx>
          <c:invertIfNegative val="0"/>
          <c:dLbls>
            <c:dLbl>
              <c:idx val="0"/>
              <c:layout>
                <c:manualLayout>
                  <c:x val="0"/>
                  <c:y val="7.8395061728395114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E49-4700-BCFF-7E26E7A7FAA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'studeni 2015'!$E$82</c:f>
              <c:numCache>
                <c:formatCode>#,##0.00</c:formatCode>
                <c:ptCount val="1"/>
                <c:pt idx="0">
                  <c:v>533.36553200000003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E49-4700-BCFF-7E26E7A7FAA6}"/>
            </c:ext>
          </c:extLst>
        </c:ser>
        <c:ser>
          <c:idx val="11"/>
          <c:order val="11"/>
          <c:tx>
            <c:v>Prosinac</c:v>
          </c:tx>
          <c:invertIfNegative val="0"/>
          <c:dLbls>
            <c:dLbl>
              <c:idx val="0"/>
              <c:layout>
                <c:manualLayout>
                  <c:x val="9.4395262695698371E-3"/>
                  <c:y val="-1.5679012345679012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E49-4700-BCFF-7E26E7A7FAA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'prosinac 2015'!$E$82</c:f>
              <c:numCache>
                <c:formatCode>#,##0.00</c:formatCode>
                <c:ptCount val="1"/>
                <c:pt idx="0">
                  <c:v>580.06743500000005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E49-4700-BCFF-7E26E7A7F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072968"/>
        <c:axId val="248827784"/>
      </c:barChart>
      <c:catAx>
        <c:axId val="249072968"/>
        <c:scaling>
          <c:orientation val="minMax"/>
        </c:scaling>
        <c:delete val="1"/>
        <c:axPos val="b"/>
        <c:majorTickMark val="none"/>
        <c:minorTickMark val="none"/>
        <c:tickLblPos val="none"/>
        <c:crossAx val="248827784"/>
        <c:crosses val="autoZero"/>
        <c:auto val="1"/>
        <c:lblAlgn val="ctr"/>
        <c:lblOffset val="100"/>
        <c:noMultiLvlLbl val="0"/>
      </c:catAx>
      <c:valAx>
        <c:axId val="248827784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HRK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crossAx val="24907296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2476768173782422"/>
          <c:y val="0.87773827160493911"/>
          <c:w val="0.80707763787375808"/>
          <c:h val="0.1105024691358024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</a:t>
            </a:r>
            <a:r>
              <a:rPr lang="en-US" sz="1000"/>
              <a:t>otkup</a:t>
            </a:r>
            <a:r>
              <a:rPr lang="hr-HR" sz="1000"/>
              <a:t>a</a:t>
            </a:r>
            <a:r>
              <a:rPr lang="en-US" sz="1000"/>
              <a:t> </a:t>
            </a:r>
            <a:r>
              <a:rPr lang="hr-HR" sz="1000"/>
              <a:t>i prodaje </a:t>
            </a:r>
            <a:r>
              <a:rPr lang="en-US" sz="1000"/>
              <a:t>strane gotovine </a:t>
            </a:r>
            <a:r>
              <a:rPr lang="hr-HR" sz="1000"/>
              <a:t>i </a:t>
            </a:r>
            <a:r>
              <a:rPr lang="en-US" sz="1000"/>
              <a:t>čekova</a:t>
            </a:r>
            <a:r>
              <a:rPr lang="hr-HR" sz="1000"/>
              <a:t> u siječnju 2015.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34881313131313"/>
          <c:y val="0.28618506944444777"/>
          <c:w val="0.48019520202020211"/>
          <c:h val="0.66026840277777865"/>
        </c:manualLayout>
      </c:layout>
      <c:pieChart>
        <c:varyColors val="1"/>
        <c:ser>
          <c:idx val="0"/>
          <c:order val="0"/>
          <c:tx>
            <c:strRef>
              <c:f>' 2015.'!$B$83:$B$85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-8.0128787878787789E-3"/>
                  <c:y val="-2.403194444444468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O</a:t>
                    </a:r>
                    <a:r>
                      <a:rPr lang="en-US"/>
                      <a:t>tkup strane gotovine 66,402%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598-433A-9BE8-20C2EDA36E27}"/>
                </c:ext>
              </c:extLst>
            </c:dLbl>
            <c:dLbl>
              <c:idx val="1"/>
              <c:layout>
                <c:manualLayout>
                  <c:x val="-9.4745942224805767E-3"/>
                  <c:y val="-1.64288838895139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Prodaja strane gotovine 33,598%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98-433A-9BE8-20C2EDA36E27}"/>
                </c:ext>
              </c:extLst>
            </c:dLbl>
            <c:dLbl>
              <c:idx val="2"/>
              <c:layout>
                <c:manualLayout>
                  <c:x val="-1.1022993182794556E-2"/>
                  <c:y val="6.164541932258466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Otkup čekova 0,000%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98-433A-9BE8-20C2EDA36E2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'siječanj 2015'!$J$33</c:f>
              <c:numCache>
                <c:formatCode>[$-41A]mmm\-yy;@</c:formatCode>
                <c:ptCount val="1"/>
              </c:numCache>
            </c:numRef>
          </c:cat>
          <c:val>
            <c:numRef>
              <c:f>' 2015.'!$C$83:$C$85</c:f>
              <c:numCache>
                <c:formatCode>#,##0.00000</c:formatCode>
                <c:ptCount val="3"/>
                <c:pt idx="0">
                  <c:v>0.66401600551388906</c:v>
                </c:pt>
                <c:pt idx="1">
                  <c:v>0.33598372104544388</c:v>
                </c:pt>
                <c:pt idx="2">
                  <c:v>2.7344066708161277E-7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98-433A-9BE8-20C2EDA36E27}"/>
            </c:ext>
          </c:extLst>
        </c:ser>
        <c:ser>
          <c:idx val="1"/>
          <c:order val="1"/>
          <c:tx>
            <c:strRef>
              <c:f>' 2015.'!$B$84</c:f>
              <c:strCache>
                <c:ptCount val="1"/>
                <c:pt idx="0">
                  <c:v>Prodaja strane gotovine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'siječanj 2015'!$J$33</c:f>
              <c:numCache>
                <c:formatCode>[$-41A]mmm\-yy;@</c:formatCode>
                <c:ptCount val="1"/>
              </c:numCache>
            </c:numRef>
          </c:cat>
          <c:val>
            <c:numRef>
              <c:f>' 2015.'!$C$84</c:f>
              <c:numCache>
                <c:formatCode>#,##0.00000</c:formatCode>
                <c:ptCount val="1"/>
                <c:pt idx="0">
                  <c:v>0.33598372104544388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98-433A-9BE8-20C2EDA36E27}"/>
            </c:ext>
          </c:extLst>
        </c:ser>
        <c:ser>
          <c:idx val="2"/>
          <c:order val="2"/>
          <c:tx>
            <c:strRef>
              <c:f>' 2015.'!$B$85</c:f>
              <c:strCache>
                <c:ptCount val="1"/>
                <c:pt idx="0">
                  <c:v>Otkup čekova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'siječanj 2015'!$J$33</c:f>
              <c:numCache>
                <c:formatCode>[$-41A]mmm\-yy;@</c:formatCode>
                <c:ptCount val="1"/>
              </c:numCache>
            </c:numRef>
          </c:cat>
          <c:val>
            <c:numRef>
              <c:f>' 2015.'!$C$85</c:f>
              <c:numCache>
                <c:formatCode>#,##0.00000</c:formatCode>
                <c:ptCount val="1"/>
                <c:pt idx="0">
                  <c:v>2.7344066708161277E-7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98-433A-9BE8-20C2EDA36E2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siječnju 2015.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8100050505050683"/>
          <c:y val="0.27963020833333324"/>
          <c:w val="0.47869090909091089"/>
          <c:h val="0.658200000000004"/>
        </c:manualLayout>
      </c:layout>
      <c:pieChart>
        <c:varyColors val="1"/>
        <c:ser>
          <c:idx val="0"/>
          <c:order val="0"/>
          <c:tx>
            <c:strRef>
              <c:f>' 2015.'!$B$72:$B$75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-4.2158838383838382E-2"/>
                  <c:y val="1.15111111111111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79,401%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D27-43D6-BC20-81EA22F33D7D}"/>
                </c:ext>
              </c:extLst>
            </c:dLbl>
            <c:dLbl>
              <c:idx val="1"/>
              <c:layout>
                <c:manualLayout>
                  <c:x val="-4.6003207932342444E-2"/>
                  <c:y val="0.1343434207476217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7,077%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27-43D6-BC20-81EA22F33D7D}"/>
                </c:ext>
              </c:extLst>
            </c:dLbl>
            <c:dLbl>
              <c:idx val="2"/>
              <c:layout>
                <c:manualLayout>
                  <c:x val="-2.1566919191919182E-2"/>
                  <c:y val="2.11010416666668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10,161%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D27-43D6-BC20-81EA22F33D7D}"/>
                </c:ext>
              </c:extLst>
            </c:dLbl>
            <c:dLbl>
              <c:idx val="3"/>
              <c:layout>
                <c:manualLayout>
                  <c:x val="0.11935833333333276"/>
                  <c:y val="6.82986111111117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3,360%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27-43D6-BC20-81EA22F33D7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2015.'!$C$72:$C$75</c:f>
              <c:numCache>
                <c:formatCode>0.00000</c:formatCode>
                <c:ptCount val="4"/>
                <c:pt idx="0">
                  <c:v>0.79401471862537587</c:v>
                </c:pt>
                <c:pt idx="1">
                  <c:v>7.0770796549422865E-2</c:v>
                </c:pt>
                <c:pt idx="2">
                  <c:v>0.10161118890075173</c:v>
                </c:pt>
                <c:pt idx="3">
                  <c:v>3.3603295924449536E-2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27-43D6-BC20-81EA22F33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veljači 2015.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377651515151518"/>
          <c:y val="0.27880347222222446"/>
          <c:w val="0.46818661616161794"/>
          <c:h val="0.64375659722222223"/>
        </c:manualLayout>
      </c:layout>
      <c:pieChart>
        <c:varyColors val="1"/>
        <c:ser>
          <c:idx val="0"/>
          <c:order val="0"/>
          <c:tx>
            <c:strRef>
              <c:f>' 2015.'!$B$83:$B$85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-9.8477272727273534E-3"/>
                  <c:y val="-2.4830902777778063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Otkup strane gotovine 68,659%</a:t>
                    </a:r>
                    <a:endParaRPr lang="en-US" b="1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66D-4F63-88C5-3BB6D955CC38}"/>
                </c:ext>
              </c:extLst>
            </c:dLbl>
            <c:dLbl>
              <c:idx val="1"/>
              <c:layout>
                <c:manualLayout>
                  <c:x val="-1.6211616161616163E-2"/>
                  <c:y val="4.6039236111111194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Prodaja strane gotovine 31,338%</a:t>
                    </a:r>
                    <a:endParaRPr lang="en-US" b="1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66D-4F63-88C5-3BB6D955CC38}"/>
                </c:ext>
              </c:extLst>
            </c:dLbl>
            <c:dLbl>
              <c:idx val="2"/>
              <c:layout>
                <c:manualLayout>
                  <c:x val="-6.2533585858586385E-2"/>
                  <c:y val="-1.4149305555555557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Otkup čekova 0,003%</a:t>
                    </a:r>
                    <a:endParaRPr lang="en-US" b="1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66D-4F63-88C5-3BB6D955CC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sr-Latn-RS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2015.'!$D$83:$D$85</c:f>
              <c:numCache>
                <c:formatCode>#,##0.00000</c:formatCode>
                <c:ptCount val="3"/>
                <c:pt idx="0">
                  <c:v>0.68658723133791644</c:v>
                </c:pt>
                <c:pt idx="1">
                  <c:v>0.31337996542729624</c:v>
                </c:pt>
                <c:pt idx="2">
                  <c:v>3.2803234787376204E-5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6D-4F63-88C5-3BB6D955C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23130</xdr:colOff>
      <xdr:row>88</xdr:row>
      <xdr:rowOff>111577</xdr:rowOff>
    </xdr:from>
    <xdr:to>
      <xdr:col>11</xdr:col>
      <xdr:colOff>38100</xdr:colOff>
      <xdr:row>108</xdr:row>
      <xdr:rowOff>113077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2720</xdr:colOff>
      <xdr:row>0</xdr:row>
      <xdr:rowOff>134710</xdr:rowOff>
    </xdr:from>
    <xdr:to>
      <xdr:col>11</xdr:col>
      <xdr:colOff>9525</xdr:colOff>
      <xdr:row>20</xdr:row>
      <xdr:rowOff>136210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152400</xdr:colOff>
      <xdr:row>23</xdr:row>
      <xdr:rowOff>5443</xdr:rowOff>
    </xdr:from>
    <xdr:to>
      <xdr:col>11</xdr:col>
      <xdr:colOff>38101</xdr:colOff>
      <xdr:row>43</xdr:row>
      <xdr:rowOff>6943</xdr:rowOff>
    </xdr:to>
    <xdr:graphicFrame macro="">
      <xdr:nvGraphicFramePr>
        <xdr:cNvPr id="10" name="Grafikon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590549</xdr:colOff>
      <xdr:row>2</xdr:row>
      <xdr:rowOff>161924</xdr:rowOff>
    </xdr:from>
    <xdr:to>
      <xdr:col>12</xdr:col>
      <xdr:colOff>197624</xdr:colOff>
      <xdr:row>19</xdr:row>
      <xdr:rowOff>41549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590549</xdr:colOff>
      <xdr:row>29</xdr:row>
      <xdr:rowOff>19050</xdr:rowOff>
    </xdr:from>
    <xdr:to>
      <xdr:col>12</xdr:col>
      <xdr:colOff>197624</xdr:colOff>
      <xdr:row>46</xdr:row>
      <xdr:rowOff>60600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590549</xdr:colOff>
      <xdr:row>29</xdr:row>
      <xdr:rowOff>19050</xdr:rowOff>
    </xdr:from>
    <xdr:to>
      <xdr:col>12</xdr:col>
      <xdr:colOff>197624</xdr:colOff>
      <xdr:row>46</xdr:row>
      <xdr:rowOff>60600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3</xdr:row>
      <xdr:rowOff>152400</xdr:rowOff>
    </xdr:from>
    <xdr:to>
      <xdr:col>12</xdr:col>
      <xdr:colOff>197626</xdr:colOff>
      <xdr:row>20</xdr:row>
      <xdr:rowOff>32025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26</xdr:row>
      <xdr:rowOff>161924</xdr:rowOff>
    </xdr:from>
    <xdr:to>
      <xdr:col>12</xdr:col>
      <xdr:colOff>197625</xdr:colOff>
      <xdr:row>43</xdr:row>
      <xdr:rowOff>41549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581024</xdr:colOff>
      <xdr:row>3</xdr:row>
      <xdr:rowOff>152400</xdr:rowOff>
    </xdr:from>
    <xdr:to>
      <xdr:col>12</xdr:col>
      <xdr:colOff>188099</xdr:colOff>
      <xdr:row>20</xdr:row>
      <xdr:rowOff>32025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27</xdr:row>
      <xdr:rowOff>0</xdr:rowOff>
    </xdr:from>
    <xdr:to>
      <xdr:col>12</xdr:col>
      <xdr:colOff>188100</xdr:colOff>
      <xdr:row>43</xdr:row>
      <xdr:rowOff>41550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590549</xdr:colOff>
      <xdr:row>4</xdr:row>
      <xdr:rowOff>9524</xdr:rowOff>
    </xdr:from>
    <xdr:to>
      <xdr:col>12</xdr:col>
      <xdr:colOff>197624</xdr:colOff>
      <xdr:row>20</xdr:row>
      <xdr:rowOff>51074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27</xdr:row>
      <xdr:rowOff>9525</xdr:rowOff>
    </xdr:from>
    <xdr:to>
      <xdr:col>12</xdr:col>
      <xdr:colOff>207149</xdr:colOff>
      <xdr:row>43</xdr:row>
      <xdr:rowOff>51075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152400</xdr:rowOff>
    </xdr:from>
    <xdr:to>
      <xdr:col>12</xdr:col>
      <xdr:colOff>197625</xdr:colOff>
      <xdr:row>20</xdr:row>
      <xdr:rowOff>32025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27</xdr:row>
      <xdr:rowOff>0</xdr:rowOff>
    </xdr:from>
    <xdr:to>
      <xdr:col>12</xdr:col>
      <xdr:colOff>197625</xdr:colOff>
      <xdr:row>43</xdr:row>
      <xdr:rowOff>41550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9524</xdr:rowOff>
    </xdr:from>
    <xdr:to>
      <xdr:col>12</xdr:col>
      <xdr:colOff>197625</xdr:colOff>
      <xdr:row>20</xdr:row>
      <xdr:rowOff>51074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27</xdr:row>
      <xdr:rowOff>0</xdr:rowOff>
    </xdr:from>
    <xdr:to>
      <xdr:col>12</xdr:col>
      <xdr:colOff>197625</xdr:colOff>
      <xdr:row>43</xdr:row>
      <xdr:rowOff>41550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161924</xdr:rowOff>
    </xdr:from>
    <xdr:to>
      <xdr:col>12</xdr:col>
      <xdr:colOff>197625</xdr:colOff>
      <xdr:row>19</xdr:row>
      <xdr:rowOff>41549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25</xdr:row>
      <xdr:rowOff>161924</xdr:rowOff>
    </xdr:from>
    <xdr:to>
      <xdr:col>12</xdr:col>
      <xdr:colOff>197625</xdr:colOff>
      <xdr:row>42</xdr:row>
      <xdr:rowOff>41549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590549</xdr:colOff>
      <xdr:row>2</xdr:row>
      <xdr:rowOff>161924</xdr:rowOff>
    </xdr:from>
    <xdr:to>
      <xdr:col>12</xdr:col>
      <xdr:colOff>197624</xdr:colOff>
      <xdr:row>19</xdr:row>
      <xdr:rowOff>41549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590549</xdr:colOff>
      <xdr:row>29</xdr:row>
      <xdr:rowOff>19050</xdr:rowOff>
    </xdr:from>
    <xdr:to>
      <xdr:col>12</xdr:col>
      <xdr:colOff>197624</xdr:colOff>
      <xdr:row>45</xdr:row>
      <xdr:rowOff>60600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590549</xdr:colOff>
      <xdr:row>2</xdr:row>
      <xdr:rowOff>161924</xdr:rowOff>
    </xdr:from>
    <xdr:to>
      <xdr:col>12</xdr:col>
      <xdr:colOff>197624</xdr:colOff>
      <xdr:row>19</xdr:row>
      <xdr:rowOff>41549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590549</xdr:colOff>
      <xdr:row>29</xdr:row>
      <xdr:rowOff>19050</xdr:rowOff>
    </xdr:from>
    <xdr:to>
      <xdr:col>12</xdr:col>
      <xdr:colOff>197624</xdr:colOff>
      <xdr:row>46</xdr:row>
      <xdr:rowOff>60600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1" customWidth="1"/>
    <col min="2" max="16384" width="9.28515625" style="1"/>
  </cols>
  <sheetData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" customWidth="1"/>
    <col min="2" max="3" width="10.28515625" style="3" customWidth="1"/>
    <col min="4" max="4" width="13.85546875" style="3" customWidth="1"/>
    <col min="5" max="5" width="14.140625" style="3" customWidth="1"/>
    <col min="6" max="6" width="14.140625" style="291" customWidth="1"/>
    <col min="7" max="7" width="10.28515625" style="3" customWidth="1"/>
    <col min="8" max="8" width="11.42578125" style="3" customWidth="1"/>
    <col min="9" max="10" width="17.85546875" style="3" customWidth="1"/>
    <col min="11" max="16384" width="9.28515625" style="3"/>
  </cols>
  <sheetData>
    <row r="2" spans="2:6" ht="12.9" customHeight="1" x14ac:dyDescent="0.3">
      <c r="B2" s="231" t="s">
        <v>93</v>
      </c>
      <c r="C2" s="226"/>
      <c r="D2" s="224"/>
      <c r="E2" s="224"/>
      <c r="F2" s="301"/>
    </row>
    <row r="3" spans="2:6" ht="12.9" customHeight="1" x14ac:dyDescent="0.2">
      <c r="B3" s="229"/>
      <c r="C3" s="224"/>
      <c r="D3" s="224"/>
      <c r="E3" s="224"/>
      <c r="F3" s="301"/>
    </row>
    <row r="4" spans="2:6" ht="22.5" customHeight="1" x14ac:dyDescent="0.2">
      <c r="B4" s="330" t="s">
        <v>56</v>
      </c>
      <c r="C4" s="330"/>
      <c r="D4" s="330" t="s">
        <v>57</v>
      </c>
      <c r="E4" s="330"/>
      <c r="F4" s="330"/>
    </row>
    <row r="5" spans="2:6" ht="20.399999999999999" x14ac:dyDescent="0.2">
      <c r="B5" s="230" t="s">
        <v>0</v>
      </c>
      <c r="C5" s="230" t="s">
        <v>1</v>
      </c>
      <c r="D5" s="230" t="s">
        <v>58</v>
      </c>
      <c r="E5" s="230" t="s">
        <v>59</v>
      </c>
      <c r="F5" s="295" t="s">
        <v>120</v>
      </c>
    </row>
    <row r="6" spans="2:6" ht="12.9" customHeight="1" x14ac:dyDescent="0.2">
      <c r="B6" s="247" t="s">
        <v>2</v>
      </c>
      <c r="C6" s="247" t="s">
        <v>17</v>
      </c>
      <c r="D6" s="10">
        <v>1962623</v>
      </c>
      <c r="E6" s="10">
        <v>8971754</v>
      </c>
      <c r="F6" s="298">
        <f>E6/' 2015.'!$O$1</f>
        <v>1190756.3872851548</v>
      </c>
    </row>
    <row r="7" spans="2:6" ht="12.9" customHeight="1" x14ac:dyDescent="0.2">
      <c r="B7" s="247" t="s">
        <v>3</v>
      </c>
      <c r="C7" s="247" t="s">
        <v>18</v>
      </c>
      <c r="D7" s="10">
        <v>1560281</v>
      </c>
      <c r="E7" s="10">
        <v>7720124</v>
      </c>
      <c r="F7" s="298">
        <f>E7/' 2015.'!$O$1</f>
        <v>1024636.5385891565</v>
      </c>
    </row>
    <row r="8" spans="2:6" ht="12.9" customHeight="1" x14ac:dyDescent="0.2">
      <c r="B8" s="247" t="s">
        <v>4</v>
      </c>
      <c r="C8" s="247" t="s">
        <v>19</v>
      </c>
      <c r="D8" s="10">
        <v>26144150</v>
      </c>
      <c r="E8" s="10">
        <v>6846874</v>
      </c>
      <c r="F8" s="298">
        <f>E8/' 2015.'!$O$1</f>
        <v>908736.34614108433</v>
      </c>
    </row>
    <row r="9" spans="2:6" ht="12.9" customHeight="1" x14ac:dyDescent="0.2">
      <c r="B9" s="247" t="s">
        <v>5</v>
      </c>
      <c r="C9" s="247" t="s">
        <v>20</v>
      </c>
      <c r="D9" s="10">
        <v>2717410</v>
      </c>
      <c r="E9" s="10">
        <v>2686870</v>
      </c>
      <c r="F9" s="298">
        <f>E9/' 2015.'!$O$1</f>
        <v>356608.93224500626</v>
      </c>
    </row>
    <row r="10" spans="2:6" ht="12.9" customHeight="1" x14ac:dyDescent="0.2">
      <c r="B10" s="247" t="s">
        <v>6</v>
      </c>
      <c r="C10" s="247" t="s">
        <v>21</v>
      </c>
      <c r="D10" s="10">
        <v>175611475</v>
      </c>
      <c r="E10" s="10">
        <v>4019074</v>
      </c>
      <c r="F10" s="298">
        <f>E10/' 2015.'!$O$1</f>
        <v>533422.78850620473</v>
      </c>
    </row>
    <row r="11" spans="2:6" ht="12.9" customHeight="1" x14ac:dyDescent="0.2">
      <c r="B11" s="247" t="s">
        <v>7</v>
      </c>
      <c r="C11" s="247" t="s">
        <v>22</v>
      </c>
      <c r="D11" s="10">
        <v>46510000</v>
      </c>
      <c r="E11" s="10">
        <v>2402825</v>
      </c>
      <c r="F11" s="298">
        <f>E11/' 2015.'!$O$1</f>
        <v>318909.68212887383</v>
      </c>
    </row>
    <row r="12" spans="2:6" ht="12.9" customHeight="1" x14ac:dyDescent="0.2">
      <c r="B12" s="247" t="s">
        <v>8</v>
      </c>
      <c r="C12" s="247" t="s">
        <v>23</v>
      </c>
      <c r="D12" s="10">
        <v>2188165</v>
      </c>
      <c r="E12" s="10">
        <v>1721107</v>
      </c>
      <c r="F12" s="298">
        <f>E12/' 2015.'!$O$1</f>
        <v>228430.1546220718</v>
      </c>
    </row>
    <row r="13" spans="2:6" ht="12.9" customHeight="1" x14ac:dyDescent="0.2">
      <c r="B13" s="247" t="s">
        <v>38</v>
      </c>
      <c r="C13" s="247" t="s">
        <v>39</v>
      </c>
      <c r="D13" s="10">
        <v>91320</v>
      </c>
      <c r="E13" s="10">
        <v>7828</v>
      </c>
      <c r="F13" s="298">
        <f>E13/' 2015.'!$O$1</f>
        <v>1038.9541442696927</v>
      </c>
    </row>
    <row r="14" spans="2:6" ht="12.9" customHeight="1" x14ac:dyDescent="0.2">
      <c r="B14" s="247" t="s">
        <v>9</v>
      </c>
      <c r="C14" s="247" t="s">
        <v>24</v>
      </c>
      <c r="D14" s="10">
        <v>7652410</v>
      </c>
      <c r="E14" s="10">
        <v>6013736</v>
      </c>
      <c r="F14" s="298">
        <f>E14/' 2015.'!$O$1</f>
        <v>798159.93098413956</v>
      </c>
    </row>
    <row r="15" spans="2:6" ht="12.9" customHeight="1" x14ac:dyDescent="0.2">
      <c r="B15" s="247" t="s">
        <v>10</v>
      </c>
      <c r="C15" s="247" t="s">
        <v>25</v>
      </c>
      <c r="D15" s="10">
        <v>8321470</v>
      </c>
      <c r="E15" s="10">
        <v>56712168</v>
      </c>
      <c r="F15" s="298">
        <f>E15/' 2015.'!$O$1</f>
        <v>7526998.2082420858</v>
      </c>
    </row>
    <row r="16" spans="2:6" ht="12.9" customHeight="1" x14ac:dyDescent="0.2">
      <c r="B16" s="247" t="s">
        <v>11</v>
      </c>
      <c r="C16" s="247" t="s">
        <v>26</v>
      </c>
      <c r="D16" s="10">
        <v>2320686</v>
      </c>
      <c r="E16" s="10">
        <v>23187425</v>
      </c>
      <c r="F16" s="298">
        <f>E16/' 2015.'!$O$1</f>
        <v>3077500.1659035105</v>
      </c>
    </row>
    <row r="17" spans="2:6" ht="12.9" customHeight="1" x14ac:dyDescent="0.2">
      <c r="B17" s="247" t="s">
        <v>12</v>
      </c>
      <c r="C17" s="247" t="s">
        <v>27</v>
      </c>
      <c r="D17" s="10">
        <v>19279296</v>
      </c>
      <c r="E17" s="10">
        <v>127544927</v>
      </c>
      <c r="F17" s="298">
        <f>E17/' 2015.'!$O$1</f>
        <v>16928120.910478465</v>
      </c>
    </row>
    <row r="18" spans="2:6" ht="12.9" customHeight="1" x14ac:dyDescent="0.2">
      <c r="B18" s="247" t="s">
        <v>13</v>
      </c>
      <c r="C18" s="247" t="s">
        <v>28</v>
      </c>
      <c r="D18" s="10">
        <v>1937180</v>
      </c>
      <c r="E18" s="10">
        <v>113533</v>
      </c>
      <c r="F18" s="298">
        <f>E18/' 2015.'!$O$1</f>
        <v>15068.418607737738</v>
      </c>
    </row>
    <row r="19" spans="2:6" ht="12.9" customHeight="1" x14ac:dyDescent="0.2">
      <c r="B19" s="247" t="s">
        <v>40</v>
      </c>
      <c r="C19" s="247" t="s">
        <v>41</v>
      </c>
      <c r="D19" s="10">
        <v>4847</v>
      </c>
      <c r="E19" s="10">
        <v>7431</v>
      </c>
      <c r="F19" s="298">
        <f>E19/' 2015.'!$O$1</f>
        <v>986.26318932908612</v>
      </c>
    </row>
    <row r="20" spans="2:6" ht="12.9" customHeight="1" x14ac:dyDescent="0.2">
      <c r="B20" s="247" t="s">
        <v>42</v>
      </c>
      <c r="C20" s="247" t="s">
        <v>43</v>
      </c>
      <c r="D20" s="10">
        <v>1798</v>
      </c>
      <c r="E20" s="10">
        <v>6354</v>
      </c>
      <c r="F20" s="298">
        <f>E20/' 2015.'!$O$1</f>
        <v>843.32072466653392</v>
      </c>
    </row>
    <row r="21" spans="2:6" ht="12.9" customHeight="1" x14ac:dyDescent="0.2">
      <c r="B21" s="247" t="s">
        <v>14</v>
      </c>
      <c r="C21" s="247" t="s">
        <v>29</v>
      </c>
      <c r="D21" s="10">
        <v>2833705</v>
      </c>
      <c r="E21" s="10">
        <v>10788473</v>
      </c>
      <c r="F21" s="298">
        <f>E21/' 2015.'!$O$1</f>
        <v>1431876.4350653659</v>
      </c>
    </row>
    <row r="22" spans="2:6" ht="12.9" customHeight="1" x14ac:dyDescent="0.2">
      <c r="B22" s="247" t="s">
        <v>15</v>
      </c>
      <c r="C22" s="247" t="s">
        <v>30</v>
      </c>
      <c r="D22" s="10">
        <v>215166621</v>
      </c>
      <c r="E22" s="10">
        <v>1604059948</v>
      </c>
      <c r="F22" s="298">
        <f>E22/' 2015.'!$O$1</f>
        <v>212895341.16397902</v>
      </c>
    </row>
    <row r="23" spans="2:6" ht="12.9" customHeight="1" x14ac:dyDescent="0.2">
      <c r="B23" s="247" t="s">
        <v>16</v>
      </c>
      <c r="C23" s="247" t="s">
        <v>31</v>
      </c>
      <c r="D23" s="10">
        <v>3883230</v>
      </c>
      <c r="E23" s="10">
        <v>6563557</v>
      </c>
      <c r="F23" s="298">
        <f>E23/' 2015.'!$O$1</f>
        <v>871133.71822947764</v>
      </c>
    </row>
    <row r="24" spans="2:6" s="8" customFormat="1" ht="12.9" customHeight="1" x14ac:dyDescent="0.2">
      <c r="B24" s="16" t="s">
        <v>32</v>
      </c>
      <c r="C24" s="6"/>
      <c r="D24" s="6"/>
      <c r="E24" s="17">
        <f>SUM(E6:E23)</f>
        <v>1869374008</v>
      </c>
      <c r="F24" s="17">
        <f>E24/' 2015.'!$O$1</f>
        <v>248108568.31906563</v>
      </c>
    </row>
    <row r="25" spans="2:6" ht="12.9" customHeight="1" x14ac:dyDescent="0.2">
      <c r="B25" s="18" t="s">
        <v>121</v>
      </c>
      <c r="C25" s="4"/>
      <c r="D25" s="19"/>
      <c r="E25" s="5">
        <f>+E24/1000000</f>
        <v>1869.374008</v>
      </c>
      <c r="F25" s="5">
        <f>E25/' 2015.'!$O$1</f>
        <v>248.10856831906563</v>
      </c>
    </row>
    <row r="26" spans="2:6" ht="12.9" customHeight="1" x14ac:dyDescent="0.2">
      <c r="B26" s="11"/>
      <c r="D26" s="12"/>
      <c r="E26" s="12"/>
      <c r="F26" s="287"/>
    </row>
    <row r="27" spans="2:6" s="225" customFormat="1" ht="12.9" customHeight="1" x14ac:dyDescent="0.2">
      <c r="B27" s="227"/>
      <c r="D27" s="228"/>
      <c r="E27" s="228"/>
      <c r="F27" s="287"/>
    </row>
    <row r="28" spans="2:6" ht="12.9" customHeight="1" x14ac:dyDescent="0.25">
      <c r="B28" s="238" t="s">
        <v>94</v>
      </c>
      <c r="C28" s="232"/>
      <c r="D28" s="232"/>
      <c r="E28" s="232"/>
      <c r="F28" s="301"/>
    </row>
    <row r="29" spans="2:6" ht="12.9" customHeight="1" x14ac:dyDescent="0.2">
      <c r="B29" s="236"/>
      <c r="C29" s="232"/>
      <c r="D29" s="232"/>
      <c r="E29" s="232"/>
      <c r="F29" s="301"/>
    </row>
    <row r="30" spans="2:6" ht="22.5" customHeight="1" x14ac:dyDescent="0.2">
      <c r="B30" s="330" t="s">
        <v>56</v>
      </c>
      <c r="C30" s="330"/>
      <c r="D30" s="330" t="s">
        <v>61</v>
      </c>
      <c r="E30" s="330"/>
      <c r="F30" s="330"/>
    </row>
    <row r="31" spans="2:6" ht="20.399999999999999" x14ac:dyDescent="0.2">
      <c r="B31" s="237" t="s">
        <v>0</v>
      </c>
      <c r="C31" s="237" t="s">
        <v>1</v>
      </c>
      <c r="D31" s="237" t="s">
        <v>58</v>
      </c>
      <c r="E31" s="237" t="s">
        <v>59</v>
      </c>
      <c r="F31" s="295" t="s">
        <v>120</v>
      </c>
    </row>
    <row r="32" spans="2:6" ht="12.9" customHeight="1" x14ac:dyDescent="0.2">
      <c r="B32" s="2" t="s">
        <v>2</v>
      </c>
      <c r="C32" s="2" t="s">
        <v>17</v>
      </c>
      <c r="D32" s="10">
        <v>638528</v>
      </c>
      <c r="E32" s="10">
        <v>2991901</v>
      </c>
      <c r="F32" s="298">
        <f>E32/' 2015.'!$O$1</f>
        <v>397093.50321852806</v>
      </c>
    </row>
    <row r="33" spans="2:6" ht="12.9" customHeight="1" x14ac:dyDescent="0.2">
      <c r="B33" s="2">
        <v>124</v>
      </c>
      <c r="C33" s="2" t="s">
        <v>18</v>
      </c>
      <c r="D33" s="10">
        <v>403997</v>
      </c>
      <c r="E33" s="10">
        <v>2038416</v>
      </c>
      <c r="F33" s="298">
        <f>E33/' 2015.'!$O$1</f>
        <v>270544.29623730836</v>
      </c>
    </row>
    <row r="34" spans="2:6" ht="12.9" customHeight="1" x14ac:dyDescent="0.2">
      <c r="B34" s="2" t="s">
        <v>4</v>
      </c>
      <c r="C34" s="2" t="s">
        <v>19</v>
      </c>
      <c r="D34" s="10">
        <v>6309450</v>
      </c>
      <c r="E34" s="10">
        <v>1703408</v>
      </c>
      <c r="F34" s="298">
        <f>E34/' 2015.'!$O$1</f>
        <v>226081.09363594133</v>
      </c>
    </row>
    <row r="35" spans="2:6" ht="12.9" customHeight="1" x14ac:dyDescent="0.2">
      <c r="B35" s="2" t="s">
        <v>5</v>
      </c>
      <c r="C35" s="2" t="s">
        <v>20</v>
      </c>
      <c r="D35" s="10">
        <v>1517960</v>
      </c>
      <c r="E35" s="10">
        <v>1506941</v>
      </c>
      <c r="F35" s="298">
        <f>E35/' 2015.'!$O$1</f>
        <v>200005.44163514499</v>
      </c>
    </row>
    <row r="36" spans="2:6" ht="12.9" customHeight="1" x14ac:dyDescent="0.2">
      <c r="B36" s="2" t="s">
        <v>6</v>
      </c>
      <c r="C36" s="2" t="s">
        <v>21</v>
      </c>
      <c r="D36" s="10">
        <v>98668425</v>
      </c>
      <c r="E36" s="10">
        <v>2358210</v>
      </c>
      <c r="F36" s="298">
        <f>E36/' 2015.'!$O$1</f>
        <v>312988.25403145526</v>
      </c>
    </row>
    <row r="37" spans="2:6" ht="12.9" customHeight="1" x14ac:dyDescent="0.2">
      <c r="B37" s="2" t="s">
        <v>7</v>
      </c>
      <c r="C37" s="2" t="s">
        <v>22</v>
      </c>
      <c r="D37" s="10">
        <v>2651000</v>
      </c>
      <c r="E37" s="10">
        <v>145236</v>
      </c>
      <c r="F37" s="298">
        <f>E37/' 2015.'!$O$1</f>
        <v>19276.129802906627</v>
      </c>
    </row>
    <row r="38" spans="2:6" ht="12.9" customHeight="1" x14ac:dyDescent="0.2">
      <c r="B38" s="2" t="s">
        <v>8</v>
      </c>
      <c r="C38" s="2" t="s">
        <v>23</v>
      </c>
      <c r="D38" s="10">
        <v>487215</v>
      </c>
      <c r="E38" s="10">
        <v>389002</v>
      </c>
      <c r="F38" s="298">
        <f>E38/' 2015.'!$O$1</f>
        <v>51629.437918906362</v>
      </c>
    </row>
    <row r="39" spans="2:6" ht="12.9" customHeight="1" x14ac:dyDescent="0.2">
      <c r="B39" s="2" t="s">
        <v>38</v>
      </c>
      <c r="C39" s="2" t="s">
        <v>39</v>
      </c>
      <c r="D39" s="10">
        <v>59720</v>
      </c>
      <c r="E39" s="10">
        <v>5757</v>
      </c>
      <c r="F39" s="298">
        <f>E39/' 2015.'!$O$1</f>
        <v>764.08520804300213</v>
      </c>
    </row>
    <row r="40" spans="2:6" ht="12.9" customHeight="1" x14ac:dyDescent="0.2">
      <c r="B40" s="2" t="s">
        <v>9</v>
      </c>
      <c r="C40" s="2" t="s">
        <v>24</v>
      </c>
      <c r="D40" s="10">
        <v>1528540</v>
      </c>
      <c r="E40" s="10">
        <v>1206150</v>
      </c>
      <c r="F40" s="298">
        <f>E40/' 2015.'!$O$1</f>
        <v>160083.6153693012</v>
      </c>
    </row>
    <row r="41" spans="2:6" ht="12.9" customHeight="1" x14ac:dyDescent="0.2">
      <c r="B41" s="2" t="s">
        <v>10</v>
      </c>
      <c r="C41" s="2" t="s">
        <v>25</v>
      </c>
      <c r="D41" s="10">
        <v>1888152</v>
      </c>
      <c r="E41" s="10">
        <v>13025333</v>
      </c>
      <c r="F41" s="298">
        <f>E41/' 2015.'!$O$1</f>
        <v>1728758.7762957064</v>
      </c>
    </row>
    <row r="42" spans="2:6" ht="12.9" customHeight="1" x14ac:dyDescent="0.2">
      <c r="B42" s="2" t="s">
        <v>11</v>
      </c>
      <c r="C42" s="2" t="s">
        <v>26</v>
      </c>
      <c r="D42" s="10">
        <v>817310</v>
      </c>
      <c r="E42" s="10">
        <v>8387008</v>
      </c>
      <c r="F42" s="298">
        <f>E42/' 2015.'!$O$1</f>
        <v>1113147.2559559359</v>
      </c>
    </row>
    <row r="43" spans="2:6" ht="12.9" customHeight="1" x14ac:dyDescent="0.2">
      <c r="B43" s="2" t="s">
        <v>12</v>
      </c>
      <c r="C43" s="2" t="s">
        <v>27</v>
      </c>
      <c r="D43" s="10">
        <v>3803537</v>
      </c>
      <c r="E43" s="10">
        <v>25504163</v>
      </c>
      <c r="F43" s="298">
        <f>E43/' 2015.'!$O$1</f>
        <v>3384984.1396243945</v>
      </c>
    </row>
    <row r="44" spans="2:6" ht="12.9" customHeight="1" x14ac:dyDescent="0.2">
      <c r="B44" s="2" t="s">
        <v>13</v>
      </c>
      <c r="C44" s="2" t="s">
        <v>28</v>
      </c>
      <c r="D44" s="10">
        <v>1276570</v>
      </c>
      <c r="E44" s="10">
        <v>83879</v>
      </c>
      <c r="F44" s="298">
        <f>E44/' 2015.'!$O$1</f>
        <v>11132.656447010419</v>
      </c>
    </row>
    <row r="45" spans="2:6" ht="12.9" customHeight="1" x14ac:dyDescent="0.2">
      <c r="B45" s="2" t="s">
        <v>40</v>
      </c>
      <c r="C45" s="2" t="s">
        <v>41</v>
      </c>
      <c r="D45" s="10">
        <v>922</v>
      </c>
      <c r="E45" s="10">
        <v>1559</v>
      </c>
      <c r="F45" s="298">
        <f>E45/' 2015.'!$O$1</f>
        <v>206.914858318402</v>
      </c>
    </row>
    <row r="46" spans="2:6" ht="12.9" customHeight="1" x14ac:dyDescent="0.2">
      <c r="B46" s="25" t="s">
        <v>42</v>
      </c>
      <c r="C46" s="25" t="s">
        <v>43</v>
      </c>
      <c r="D46" s="10">
        <v>97</v>
      </c>
      <c r="E46" s="10">
        <v>377</v>
      </c>
      <c r="F46" s="298">
        <f>E46/' 2015.'!$O$1</f>
        <v>50.036498772314019</v>
      </c>
    </row>
    <row r="47" spans="2:6" ht="12.9" customHeight="1" x14ac:dyDescent="0.2">
      <c r="B47" s="2" t="s">
        <v>14</v>
      </c>
      <c r="C47" s="2" t="s">
        <v>29</v>
      </c>
      <c r="D47" s="10">
        <v>2338639</v>
      </c>
      <c r="E47" s="10">
        <v>9070560</v>
      </c>
      <c r="F47" s="298">
        <f>E47/' 2015.'!$O$1</f>
        <v>1203870.1970933704</v>
      </c>
    </row>
    <row r="48" spans="2:6" ht="12.9" customHeight="1" x14ac:dyDescent="0.2">
      <c r="B48" s="2" t="s">
        <v>15</v>
      </c>
      <c r="C48" s="2" t="s">
        <v>30</v>
      </c>
      <c r="D48" s="10">
        <v>87651091</v>
      </c>
      <c r="E48" s="10">
        <v>664504636</v>
      </c>
      <c r="F48" s="298">
        <f>E48/' 2015.'!$O$1</f>
        <v>88194921.494458824</v>
      </c>
    </row>
    <row r="49" spans="2:6" ht="12.9" customHeight="1" x14ac:dyDescent="0.2">
      <c r="B49" s="2" t="s">
        <v>16</v>
      </c>
      <c r="C49" s="2" t="s">
        <v>31</v>
      </c>
      <c r="D49" s="10">
        <v>809971</v>
      </c>
      <c r="E49" s="10">
        <v>1433863</v>
      </c>
      <c r="F49" s="298">
        <f>E49/' 2015.'!$O$1</f>
        <v>190306.32424182096</v>
      </c>
    </row>
    <row r="50" spans="2:6" s="8" customFormat="1" ht="12.9" customHeight="1" x14ac:dyDescent="0.2">
      <c r="B50" s="6" t="s">
        <v>32</v>
      </c>
      <c r="C50" s="6"/>
      <c r="D50" s="17"/>
      <c r="E50" s="17">
        <f>SUM(E32:E49)</f>
        <v>734356399</v>
      </c>
      <c r="F50" s="17">
        <f>E50/' 2015.'!$O$1</f>
        <v>97465843.652531683</v>
      </c>
    </row>
    <row r="51" spans="2:6" ht="12.9" customHeight="1" x14ac:dyDescent="0.2">
      <c r="B51" s="18" t="s">
        <v>121</v>
      </c>
      <c r="C51" s="4"/>
      <c r="D51" s="19"/>
      <c r="E51" s="5">
        <f>+E50/1000000</f>
        <v>734.35639900000001</v>
      </c>
      <c r="F51" s="5">
        <f>E51/' 2015.'!$O$1</f>
        <v>97.465843652531689</v>
      </c>
    </row>
    <row r="52" spans="2:6" ht="12.9" customHeight="1" x14ac:dyDescent="0.2">
      <c r="B52" s="11"/>
      <c r="D52" s="12"/>
      <c r="E52" s="12"/>
      <c r="F52" s="287"/>
    </row>
    <row r="53" spans="2:6" s="233" customFormat="1" ht="12.9" customHeight="1" x14ac:dyDescent="0.2">
      <c r="B53" s="234"/>
      <c r="D53" s="235"/>
      <c r="E53" s="235"/>
      <c r="F53" s="287"/>
    </row>
    <row r="54" spans="2:6" ht="12.9" customHeight="1" x14ac:dyDescent="0.25">
      <c r="B54" s="245" t="s">
        <v>95</v>
      </c>
      <c r="C54" s="239"/>
      <c r="D54" s="239"/>
      <c r="E54" s="239"/>
      <c r="F54" s="301"/>
    </row>
    <row r="55" spans="2:6" ht="12.9" customHeight="1" x14ac:dyDescent="0.2">
      <c r="B55" s="243"/>
      <c r="C55" s="239"/>
      <c r="D55" s="239"/>
      <c r="E55" s="239"/>
      <c r="F55" s="301"/>
    </row>
    <row r="56" spans="2:6" ht="22.5" customHeight="1" x14ac:dyDescent="0.2">
      <c r="B56" s="330" t="s">
        <v>56</v>
      </c>
      <c r="C56" s="330"/>
      <c r="D56" s="330" t="s">
        <v>57</v>
      </c>
      <c r="E56" s="330"/>
      <c r="F56" s="330"/>
    </row>
    <row r="57" spans="2:6" ht="20.399999999999999" x14ac:dyDescent="0.2">
      <c r="B57" s="244" t="s">
        <v>0</v>
      </c>
      <c r="C57" s="244" t="s">
        <v>1</v>
      </c>
      <c r="D57" s="244" t="s">
        <v>58</v>
      </c>
      <c r="E57" s="244" t="s">
        <v>59</v>
      </c>
      <c r="F57" s="295" t="s">
        <v>120</v>
      </c>
    </row>
    <row r="58" spans="2:6" ht="12.9" customHeight="1" x14ac:dyDescent="0.2">
      <c r="B58" s="247" t="s">
        <v>2</v>
      </c>
      <c r="C58" s="247" t="s">
        <v>17</v>
      </c>
      <c r="D58" s="10">
        <v>0</v>
      </c>
      <c r="E58" s="10">
        <v>0</v>
      </c>
      <c r="F58" s="298">
        <f>E58/' 2015.'!$O$1</f>
        <v>0</v>
      </c>
    </row>
    <row r="59" spans="2:6" ht="12.9" customHeight="1" x14ac:dyDescent="0.2">
      <c r="B59" s="247">
        <v>124</v>
      </c>
      <c r="C59" s="247" t="s">
        <v>18</v>
      </c>
      <c r="D59" s="10">
        <v>0</v>
      </c>
      <c r="E59" s="10">
        <v>0</v>
      </c>
      <c r="F59" s="298">
        <f>E59/' 2015.'!$O$1</f>
        <v>0</v>
      </c>
    </row>
    <row r="60" spans="2:6" ht="12.9" customHeight="1" x14ac:dyDescent="0.2">
      <c r="B60" s="247" t="s">
        <v>4</v>
      </c>
      <c r="C60" s="247" t="s">
        <v>19</v>
      </c>
      <c r="D60" s="10">
        <v>0</v>
      </c>
      <c r="E60" s="10">
        <v>0</v>
      </c>
      <c r="F60" s="298">
        <f>E60/' 2015.'!$O$1</f>
        <v>0</v>
      </c>
    </row>
    <row r="61" spans="2:6" ht="12.9" customHeight="1" x14ac:dyDescent="0.2">
      <c r="B61" s="247" t="s">
        <v>5</v>
      </c>
      <c r="C61" s="247" t="s">
        <v>20</v>
      </c>
      <c r="D61" s="10">
        <v>0</v>
      </c>
      <c r="E61" s="10">
        <v>0</v>
      </c>
      <c r="F61" s="298">
        <f>E61/' 2015.'!$O$1</f>
        <v>0</v>
      </c>
    </row>
    <row r="62" spans="2:6" ht="12.9" customHeight="1" x14ac:dyDescent="0.2">
      <c r="B62" s="247" t="s">
        <v>6</v>
      </c>
      <c r="C62" s="247" t="s">
        <v>21</v>
      </c>
      <c r="D62" s="10">
        <v>0</v>
      </c>
      <c r="E62" s="10">
        <v>0</v>
      </c>
      <c r="F62" s="298">
        <f>E62/' 2015.'!$O$1</f>
        <v>0</v>
      </c>
    </row>
    <row r="63" spans="2:6" ht="12.9" customHeight="1" x14ac:dyDescent="0.2">
      <c r="B63" s="247" t="s">
        <v>7</v>
      </c>
      <c r="C63" s="247" t="s">
        <v>22</v>
      </c>
      <c r="D63" s="10">
        <v>0</v>
      </c>
      <c r="E63" s="10">
        <v>0</v>
      </c>
      <c r="F63" s="298">
        <f>E63/' 2015.'!$O$1</f>
        <v>0</v>
      </c>
    </row>
    <row r="64" spans="2:6" ht="12.9" customHeight="1" x14ac:dyDescent="0.2">
      <c r="B64" s="247" t="s">
        <v>8</v>
      </c>
      <c r="C64" s="247" t="s">
        <v>23</v>
      </c>
      <c r="D64" s="10">
        <v>0</v>
      </c>
      <c r="E64" s="10">
        <v>0</v>
      </c>
      <c r="F64" s="298">
        <f>E64/' 2015.'!$O$1</f>
        <v>0</v>
      </c>
    </row>
    <row r="65" spans="2:6" ht="12.9" customHeight="1" x14ac:dyDescent="0.2">
      <c r="B65" s="247" t="s">
        <v>9</v>
      </c>
      <c r="C65" s="247" t="s">
        <v>24</v>
      </c>
      <c r="D65" s="10">
        <v>0</v>
      </c>
      <c r="E65" s="10">
        <v>0</v>
      </c>
      <c r="F65" s="298">
        <f>E65/' 2015.'!$O$1</f>
        <v>0</v>
      </c>
    </row>
    <row r="66" spans="2:6" ht="12.9" customHeight="1" x14ac:dyDescent="0.2">
      <c r="B66" s="247" t="s">
        <v>10</v>
      </c>
      <c r="C66" s="247" t="s">
        <v>25</v>
      </c>
      <c r="D66" s="10">
        <v>0</v>
      </c>
      <c r="E66" s="10">
        <v>0</v>
      </c>
      <c r="F66" s="298">
        <f>E66/' 2015.'!$O$1</f>
        <v>0</v>
      </c>
    </row>
    <row r="67" spans="2:6" ht="12.9" customHeight="1" x14ac:dyDescent="0.2">
      <c r="B67" s="247" t="s">
        <v>11</v>
      </c>
      <c r="C67" s="247" t="s">
        <v>26</v>
      </c>
      <c r="D67" s="10">
        <v>100</v>
      </c>
      <c r="E67" s="10">
        <v>1020</v>
      </c>
      <c r="F67" s="298">
        <f>E67/' 2015.'!$O$1</f>
        <v>135.37726458291857</v>
      </c>
    </row>
    <row r="68" spans="2:6" ht="12.9" customHeight="1" x14ac:dyDescent="0.2">
      <c r="B68" s="247" t="s">
        <v>12</v>
      </c>
      <c r="C68" s="247" t="s">
        <v>27</v>
      </c>
      <c r="D68" s="10">
        <v>300</v>
      </c>
      <c r="E68" s="10">
        <v>1940</v>
      </c>
      <c r="F68" s="298">
        <f>E68/' 2015.'!$O$1</f>
        <v>257.48224832437455</v>
      </c>
    </row>
    <row r="69" spans="2:6" ht="12.9" customHeight="1" x14ac:dyDescent="0.2">
      <c r="B69" s="247" t="s">
        <v>13</v>
      </c>
      <c r="C69" s="247" t="s">
        <v>28</v>
      </c>
      <c r="D69" s="10">
        <v>0</v>
      </c>
      <c r="E69" s="10">
        <v>0</v>
      </c>
      <c r="F69" s="298">
        <f>E69/' 2015.'!$O$1</f>
        <v>0</v>
      </c>
    </row>
    <row r="70" spans="2:6" ht="12.9" customHeight="1" x14ac:dyDescent="0.2">
      <c r="B70" s="247" t="s">
        <v>14</v>
      </c>
      <c r="C70" s="247" t="s">
        <v>29</v>
      </c>
      <c r="D70" s="10">
        <v>0</v>
      </c>
      <c r="E70" s="10">
        <v>0</v>
      </c>
      <c r="F70" s="298">
        <f>E70/' 2015.'!$O$1</f>
        <v>0</v>
      </c>
    </row>
    <row r="71" spans="2:6" ht="12.9" customHeight="1" x14ac:dyDescent="0.2">
      <c r="B71" s="247" t="s">
        <v>15</v>
      </c>
      <c r="C71" s="247" t="s">
        <v>30</v>
      </c>
      <c r="D71" s="10">
        <v>1220</v>
      </c>
      <c r="E71" s="10">
        <v>8997</v>
      </c>
      <c r="F71" s="298">
        <f>E71/' 2015.'!$O$1</f>
        <v>1194.1071073063906</v>
      </c>
    </row>
    <row r="72" spans="2:6" ht="12.9" customHeight="1" x14ac:dyDescent="0.2">
      <c r="B72" s="247" t="s">
        <v>16</v>
      </c>
      <c r="C72" s="247" t="s">
        <v>31</v>
      </c>
      <c r="D72" s="10">
        <v>0</v>
      </c>
      <c r="E72" s="10">
        <v>0</v>
      </c>
      <c r="F72" s="298">
        <f>E72/' 2015.'!$O$1</f>
        <v>0</v>
      </c>
    </row>
    <row r="73" spans="2:6" s="8" customFormat="1" ht="12.9" customHeight="1" x14ac:dyDescent="0.2">
      <c r="B73" s="6" t="s">
        <v>32</v>
      </c>
      <c r="C73" s="6"/>
      <c r="D73" s="17"/>
      <c r="E73" s="17">
        <f>SUM(E58:E72)</f>
        <v>11957</v>
      </c>
      <c r="F73" s="17">
        <f>E73/' 2015.'!$O$1</f>
        <v>1586.9666202136837</v>
      </c>
    </row>
    <row r="74" spans="2:6" ht="12.9" customHeight="1" x14ac:dyDescent="0.2">
      <c r="B74" s="18" t="s">
        <v>121</v>
      </c>
      <c r="C74" s="4"/>
      <c r="D74" s="19"/>
      <c r="E74" s="5">
        <f>+E73/1000000</f>
        <v>1.1957000000000001E-2</v>
      </c>
      <c r="F74" s="5">
        <f>E74/' 2015.'!$O$1</f>
        <v>1.5869666202136838E-3</v>
      </c>
    </row>
    <row r="75" spans="2:6" ht="12.9" customHeight="1" x14ac:dyDescent="0.2">
      <c r="B75" s="11"/>
      <c r="D75" s="10"/>
      <c r="E75" s="10"/>
      <c r="F75" s="298"/>
    </row>
    <row r="76" spans="2:6" s="240" customFormat="1" ht="12.9" customHeight="1" x14ac:dyDescent="0.2">
      <c r="B76" s="242"/>
      <c r="D76" s="241"/>
      <c r="E76" s="241"/>
      <c r="F76" s="298"/>
    </row>
    <row r="77" spans="2:6" s="240" customFormat="1" ht="12.9" customHeight="1" x14ac:dyDescent="0.25">
      <c r="B77" s="249" t="s">
        <v>96</v>
      </c>
      <c r="C77" s="246"/>
      <c r="D77" s="248"/>
      <c r="E77" s="248"/>
      <c r="F77" s="298"/>
    </row>
    <row r="78" spans="2:6" ht="12.9" customHeight="1" x14ac:dyDescent="0.25">
      <c r="B78" s="300" t="s">
        <v>122</v>
      </c>
      <c r="C78" s="246"/>
      <c r="D78" s="248"/>
      <c r="E78" s="248"/>
      <c r="F78" s="298"/>
    </row>
    <row r="79" spans="2:6" ht="12.9" customHeight="1" x14ac:dyDescent="0.2">
      <c r="B79" s="331"/>
      <c r="C79" s="331"/>
      <c r="D79" s="331"/>
      <c r="E79" s="331"/>
      <c r="F79" s="329"/>
    </row>
    <row r="80" spans="2:6" s="291" customFormat="1" ht="12.9" customHeight="1" x14ac:dyDescent="0.2">
      <c r="B80" s="7"/>
      <c r="C80" s="7"/>
      <c r="D80" s="7"/>
      <c r="E80" s="295" t="s">
        <v>59</v>
      </c>
      <c r="F80" s="295" t="s">
        <v>120</v>
      </c>
    </row>
    <row r="81" spans="2:6" ht="12.9" customHeight="1" x14ac:dyDescent="0.2">
      <c r="B81" s="3" t="s">
        <v>36</v>
      </c>
      <c r="E81" s="13">
        <f>+E25+E74</f>
        <v>1869.3859649999999</v>
      </c>
      <c r="F81" s="13">
        <f>E81/' 2015.'!$O$1</f>
        <v>248.11015528568583</v>
      </c>
    </row>
    <row r="82" spans="2:6" ht="12.9" customHeight="1" x14ac:dyDescent="0.2">
      <c r="B82" s="7" t="s">
        <v>37</v>
      </c>
      <c r="C82" s="7"/>
      <c r="D82" s="7"/>
      <c r="E82" s="20">
        <f>+E51</f>
        <v>734.35639900000001</v>
      </c>
      <c r="F82" s="20">
        <f>E82/' 2015.'!$O$1</f>
        <v>97.465843652531689</v>
      </c>
    </row>
    <row r="85" spans="2:6" ht="12.9" customHeight="1" x14ac:dyDescent="0.2">
      <c r="B85" s="302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12 B13:B23 B32:B49 B58:B7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" customWidth="1"/>
    <col min="2" max="3" width="10.28515625" style="3" customWidth="1"/>
    <col min="4" max="4" width="13.85546875" style="3" customWidth="1"/>
    <col min="5" max="5" width="14.140625" style="3" customWidth="1"/>
    <col min="6" max="6" width="14.140625" style="291" customWidth="1"/>
    <col min="7" max="7" width="10.28515625" style="3" customWidth="1"/>
    <col min="8" max="8" width="11.42578125" style="3" customWidth="1"/>
    <col min="9" max="10" width="17.85546875" style="3" customWidth="1"/>
    <col min="11" max="16384" width="9.28515625" style="3"/>
  </cols>
  <sheetData>
    <row r="2" spans="2:6" ht="12.9" customHeight="1" x14ac:dyDescent="0.3">
      <c r="B2" s="257" t="s">
        <v>97</v>
      </c>
      <c r="C2" s="252"/>
      <c r="D2" s="250"/>
      <c r="E2" s="250"/>
      <c r="F2" s="301"/>
    </row>
    <row r="3" spans="2:6" ht="12.9" customHeight="1" x14ac:dyDescent="0.2">
      <c r="B3" s="255"/>
      <c r="C3" s="250"/>
      <c r="D3" s="250"/>
      <c r="E3" s="250"/>
      <c r="F3" s="301"/>
    </row>
    <row r="4" spans="2:6" ht="22.5" customHeight="1" x14ac:dyDescent="0.2">
      <c r="B4" s="330" t="s">
        <v>56</v>
      </c>
      <c r="C4" s="330"/>
      <c r="D4" s="330" t="s">
        <v>57</v>
      </c>
      <c r="E4" s="330"/>
      <c r="F4" s="330"/>
    </row>
    <row r="5" spans="2:6" ht="20.399999999999999" x14ac:dyDescent="0.2">
      <c r="B5" s="256" t="s">
        <v>0</v>
      </c>
      <c r="C5" s="256" t="s">
        <v>1</v>
      </c>
      <c r="D5" s="256" t="s">
        <v>58</v>
      </c>
      <c r="E5" s="256" t="s">
        <v>59</v>
      </c>
      <c r="F5" s="295" t="s">
        <v>120</v>
      </c>
    </row>
    <row r="6" spans="2:6" ht="12.9" customHeight="1" x14ac:dyDescent="0.2">
      <c r="B6" s="247" t="s">
        <v>2</v>
      </c>
      <c r="C6" s="247" t="s">
        <v>17</v>
      </c>
      <c r="D6" s="10">
        <v>1870085</v>
      </c>
      <c r="E6" s="10">
        <v>8940815</v>
      </c>
      <c r="F6" s="298">
        <f>E6/' 2015.'!$O$1</f>
        <v>1186650.0763156149</v>
      </c>
    </row>
    <row r="7" spans="2:6" ht="12.9" customHeight="1" x14ac:dyDescent="0.2">
      <c r="B7" s="247" t="s">
        <v>3</v>
      </c>
      <c r="C7" s="247" t="s">
        <v>18</v>
      </c>
      <c r="D7" s="10">
        <v>1427933</v>
      </c>
      <c r="E7" s="10">
        <v>7226501</v>
      </c>
      <c r="F7" s="298">
        <f>E7/' 2015.'!$O$1</f>
        <v>959121.50773110357</v>
      </c>
    </row>
    <row r="8" spans="2:6" ht="12.9" customHeight="1" x14ac:dyDescent="0.2">
      <c r="B8" s="247" t="s">
        <v>4</v>
      </c>
      <c r="C8" s="247" t="s">
        <v>19</v>
      </c>
      <c r="D8" s="10">
        <v>6234020</v>
      </c>
      <c r="E8" s="10">
        <v>1708606</v>
      </c>
      <c r="F8" s="298">
        <f>E8/' 2015.'!$O$1</f>
        <v>226770.98679408056</v>
      </c>
    </row>
    <row r="9" spans="2:6" ht="12.9" customHeight="1" x14ac:dyDescent="0.2">
      <c r="B9" s="247" t="s">
        <v>5</v>
      </c>
      <c r="C9" s="247" t="s">
        <v>20</v>
      </c>
      <c r="D9" s="10">
        <v>2508130</v>
      </c>
      <c r="E9" s="10">
        <v>2499351</v>
      </c>
      <c r="F9" s="298">
        <f>E9/' 2015.'!$O$1</f>
        <v>331720.883933904</v>
      </c>
    </row>
    <row r="10" spans="2:6" ht="12.9" customHeight="1" x14ac:dyDescent="0.2">
      <c r="B10" s="247" t="s">
        <v>6</v>
      </c>
      <c r="C10" s="247" t="s">
        <v>21</v>
      </c>
      <c r="D10" s="10">
        <v>134831350</v>
      </c>
      <c r="E10" s="10">
        <v>3160914</v>
      </c>
      <c r="F10" s="298">
        <f>E10/' 2015.'!$O$1</f>
        <v>419525.38323710929</v>
      </c>
    </row>
    <row r="11" spans="2:6" ht="12.9" customHeight="1" x14ac:dyDescent="0.2">
      <c r="B11" s="247" t="s">
        <v>7</v>
      </c>
      <c r="C11" s="247" t="s">
        <v>22</v>
      </c>
      <c r="D11" s="10">
        <v>47214000</v>
      </c>
      <c r="E11" s="10">
        <v>2465978</v>
      </c>
      <c r="F11" s="298">
        <f>E11/' 2015.'!$O$1</f>
        <v>327291.52564868273</v>
      </c>
    </row>
    <row r="12" spans="2:6" ht="12.9" customHeight="1" x14ac:dyDescent="0.2">
      <c r="B12" s="247" t="s">
        <v>8</v>
      </c>
      <c r="C12" s="247" t="s">
        <v>23</v>
      </c>
      <c r="D12" s="10">
        <v>2335050</v>
      </c>
      <c r="E12" s="10">
        <v>1872456</v>
      </c>
      <c r="F12" s="298">
        <f>E12/' 2015.'!$O$1</f>
        <v>248517.61895281702</v>
      </c>
    </row>
    <row r="13" spans="2:6" ht="12.9" customHeight="1" x14ac:dyDescent="0.2">
      <c r="B13" s="247" t="s">
        <v>38</v>
      </c>
      <c r="C13" s="247" t="s">
        <v>39</v>
      </c>
      <c r="D13" s="10">
        <v>73980</v>
      </c>
      <c r="E13" s="10">
        <v>6766</v>
      </c>
      <c r="F13" s="298">
        <f>E13/' 2015.'!$O$1</f>
        <v>898.0025217333598</v>
      </c>
    </row>
    <row r="14" spans="2:6" ht="12.9" customHeight="1" x14ac:dyDescent="0.2">
      <c r="B14" s="247" t="s">
        <v>9</v>
      </c>
      <c r="C14" s="247" t="s">
        <v>24</v>
      </c>
      <c r="D14" s="10">
        <v>4701650</v>
      </c>
      <c r="E14" s="10">
        <v>3750362</v>
      </c>
      <c r="F14" s="298">
        <f>E14/' 2015.'!$O$1</f>
        <v>497758.57721149374</v>
      </c>
    </row>
    <row r="15" spans="2:6" ht="12.9" customHeight="1" x14ac:dyDescent="0.2">
      <c r="B15" s="247" t="s">
        <v>10</v>
      </c>
      <c r="C15" s="247" t="s">
        <v>25</v>
      </c>
      <c r="D15" s="10">
        <v>8571444</v>
      </c>
      <c r="E15" s="10">
        <v>59031631</v>
      </c>
      <c r="F15" s="298">
        <f>E15/' 2015.'!$O$1</f>
        <v>7834843.8516159002</v>
      </c>
    </row>
    <row r="16" spans="2:6" ht="12.9" customHeight="1" x14ac:dyDescent="0.2">
      <c r="B16" s="247" t="s">
        <v>11</v>
      </c>
      <c r="C16" s="247" t="s">
        <v>26</v>
      </c>
      <c r="D16" s="10">
        <v>1400641</v>
      </c>
      <c r="E16" s="10">
        <v>14156331</v>
      </c>
      <c r="F16" s="298">
        <f>E16/' 2015.'!$O$1</f>
        <v>1878868.0071670315</v>
      </c>
    </row>
    <row r="17" spans="2:18" ht="12.9" customHeight="1" x14ac:dyDescent="0.2">
      <c r="B17" s="247" t="s">
        <v>12</v>
      </c>
      <c r="C17" s="247" t="s">
        <v>27</v>
      </c>
      <c r="D17" s="10">
        <v>17209837</v>
      </c>
      <c r="E17" s="10">
        <v>114971755</v>
      </c>
      <c r="F17" s="298">
        <f>E17/' 2015.'!$O$1</f>
        <v>15259374.211958325</v>
      </c>
    </row>
    <row r="18" spans="2:18" ht="12.9" customHeight="1" x14ac:dyDescent="0.2">
      <c r="B18" s="247" t="s">
        <v>13</v>
      </c>
      <c r="C18" s="247" t="s">
        <v>28</v>
      </c>
      <c r="D18" s="10">
        <v>1974270</v>
      </c>
      <c r="E18" s="10">
        <v>117617</v>
      </c>
      <c r="F18" s="298">
        <f>E18/' 2015.'!$O$1</f>
        <v>15610.458557303071</v>
      </c>
    </row>
    <row r="19" spans="2:18" ht="12.9" customHeight="1" x14ac:dyDescent="0.2">
      <c r="B19" s="247" t="s">
        <v>40</v>
      </c>
      <c r="C19" s="247" t="s">
        <v>41</v>
      </c>
      <c r="D19" s="10">
        <v>4822</v>
      </c>
      <c r="E19" s="10">
        <v>7501</v>
      </c>
      <c r="F19" s="298">
        <f>E19/' 2015.'!$O$1</f>
        <v>995.55378591810995</v>
      </c>
    </row>
    <row r="20" spans="2:18" ht="12.9" customHeight="1" x14ac:dyDescent="0.2">
      <c r="B20" s="247" t="s">
        <v>42</v>
      </c>
      <c r="C20" s="247" t="s">
        <v>43</v>
      </c>
      <c r="D20" s="10">
        <v>1964</v>
      </c>
      <c r="E20" s="10">
        <v>6999</v>
      </c>
      <c r="F20" s="298">
        <f>E20/' 2015.'!$O$1</f>
        <v>928.9269360939677</v>
      </c>
    </row>
    <row r="21" spans="2:18" ht="12.9" customHeight="1" x14ac:dyDescent="0.2">
      <c r="B21" s="247" t="s">
        <v>14</v>
      </c>
      <c r="C21" s="247" t="s">
        <v>29</v>
      </c>
      <c r="D21" s="10">
        <v>2106761</v>
      </c>
      <c r="E21" s="10">
        <v>8005631</v>
      </c>
      <c r="F21" s="298">
        <f>E21/' 2015.'!$O$1</f>
        <v>1062529.8294511912</v>
      </c>
      <c r="I21" s="13"/>
    </row>
    <row r="22" spans="2:18" ht="12.9" customHeight="1" x14ac:dyDescent="0.2">
      <c r="B22" s="247" t="s">
        <v>15</v>
      </c>
      <c r="C22" s="247" t="s">
        <v>30</v>
      </c>
      <c r="D22" s="10">
        <v>148440112</v>
      </c>
      <c r="E22" s="10">
        <v>1119516329</v>
      </c>
      <c r="F22" s="298">
        <f>E22/' 2015.'!$O$1</f>
        <v>148585351.25091246</v>
      </c>
      <c r="I22" s="13"/>
    </row>
    <row r="23" spans="2:18" ht="12.9" customHeight="1" x14ac:dyDescent="0.2">
      <c r="B23" s="247" t="s">
        <v>16</v>
      </c>
      <c r="C23" s="247" t="s">
        <v>31</v>
      </c>
      <c r="D23" s="10">
        <v>1016411</v>
      </c>
      <c r="E23" s="10">
        <v>1767846</v>
      </c>
      <c r="F23" s="298">
        <f>E23/' 2015.'!$O$1</f>
        <v>234633.48596456301</v>
      </c>
      <c r="I23" s="13"/>
      <c r="J23" s="13"/>
    </row>
    <row r="24" spans="2:18" s="8" customFormat="1" ht="12.9" customHeight="1" x14ac:dyDescent="0.2">
      <c r="B24" s="16" t="s">
        <v>32</v>
      </c>
      <c r="C24" s="6"/>
      <c r="D24" s="6"/>
      <c r="E24" s="17">
        <f>SUM(E6:E23)</f>
        <v>1349213389</v>
      </c>
      <c r="F24" s="17">
        <f>E24/' 2015.'!$O$1</f>
        <v>179071390.13869533</v>
      </c>
      <c r="I24" s="26"/>
      <c r="J24" s="26"/>
    </row>
    <row r="25" spans="2:18" ht="12.9" customHeight="1" x14ac:dyDescent="0.2">
      <c r="B25" s="18" t="s">
        <v>121</v>
      </c>
      <c r="C25" s="4"/>
      <c r="D25" s="19"/>
      <c r="E25" s="5">
        <f>+E24/1000000</f>
        <v>1349.213389</v>
      </c>
      <c r="F25" s="5">
        <f>E25/' 2015.'!$O$1</f>
        <v>179.07139013869534</v>
      </c>
      <c r="J25" s="13"/>
    </row>
    <row r="26" spans="2:18" ht="12.9" customHeight="1" x14ac:dyDescent="0.2">
      <c r="B26" s="11"/>
      <c r="D26" s="12"/>
      <c r="E26" s="12"/>
      <c r="F26" s="287"/>
    </row>
    <row r="27" spans="2:18" s="251" customFormat="1" ht="12.9" customHeight="1" x14ac:dyDescent="0.2">
      <c r="B27" s="253"/>
      <c r="D27" s="254"/>
      <c r="E27" s="254"/>
      <c r="F27" s="287"/>
    </row>
    <row r="28" spans="2:18" ht="12.9" customHeight="1" x14ac:dyDescent="0.25">
      <c r="B28" s="264" t="s">
        <v>98</v>
      </c>
      <c r="C28" s="258"/>
      <c r="D28" s="258"/>
      <c r="E28" s="258"/>
      <c r="F28" s="301"/>
    </row>
    <row r="29" spans="2:18" ht="12.9" customHeight="1" x14ac:dyDescent="0.2">
      <c r="B29" s="262"/>
      <c r="C29" s="258"/>
      <c r="D29" s="258"/>
      <c r="E29" s="258"/>
      <c r="F29" s="301"/>
      <c r="R29" s="27"/>
    </row>
    <row r="30" spans="2:18" ht="22.5" customHeight="1" x14ac:dyDescent="0.2">
      <c r="B30" s="330" t="s">
        <v>56</v>
      </c>
      <c r="C30" s="330"/>
      <c r="D30" s="330" t="s">
        <v>61</v>
      </c>
      <c r="E30" s="330"/>
      <c r="F30" s="330"/>
      <c r="R30" s="27"/>
    </row>
    <row r="31" spans="2:18" ht="20.399999999999999" x14ac:dyDescent="0.2">
      <c r="B31" s="263" t="s">
        <v>0</v>
      </c>
      <c r="C31" s="263" t="s">
        <v>1</v>
      </c>
      <c r="D31" s="263" t="s">
        <v>58</v>
      </c>
      <c r="E31" s="263" t="s">
        <v>59</v>
      </c>
      <c r="F31" s="295" t="s">
        <v>120</v>
      </c>
      <c r="R31" s="27"/>
    </row>
    <row r="32" spans="2:18" ht="12.9" customHeight="1" x14ac:dyDescent="0.2">
      <c r="B32" s="2" t="s">
        <v>2</v>
      </c>
      <c r="C32" s="2" t="s">
        <v>17</v>
      </c>
      <c r="D32" s="10">
        <v>439455</v>
      </c>
      <c r="E32" s="10">
        <v>2108021</v>
      </c>
      <c r="F32" s="298">
        <f>E32/' 2015.'!$O$1</f>
        <v>279782.46731700841</v>
      </c>
      <c r="R32" s="27"/>
    </row>
    <row r="33" spans="2:18" ht="12.9" customHeight="1" x14ac:dyDescent="0.2">
      <c r="B33" s="2">
        <v>124</v>
      </c>
      <c r="C33" s="2" t="s">
        <v>18</v>
      </c>
      <c r="D33" s="10">
        <v>401664</v>
      </c>
      <c r="E33" s="10">
        <v>2056542</v>
      </c>
      <c r="F33" s="298">
        <f>E33/' 2015.'!$O$1</f>
        <v>272950.02986263187</v>
      </c>
      <c r="R33" s="27"/>
    </row>
    <row r="34" spans="2:18" ht="12.9" customHeight="1" x14ac:dyDescent="0.2">
      <c r="B34" s="2" t="s">
        <v>4</v>
      </c>
      <c r="C34" s="2" t="s">
        <v>19</v>
      </c>
      <c r="D34" s="10">
        <v>883850</v>
      </c>
      <c r="E34" s="10">
        <v>249712</v>
      </c>
      <c r="F34" s="298">
        <f>E34/' 2015.'!$O$1</f>
        <v>33142.477934833099</v>
      </c>
    </row>
    <row r="35" spans="2:18" ht="12.9" customHeight="1" x14ac:dyDescent="0.2">
      <c r="B35" s="2" t="s">
        <v>5</v>
      </c>
      <c r="C35" s="2" t="s">
        <v>20</v>
      </c>
      <c r="D35" s="10">
        <v>1756580</v>
      </c>
      <c r="E35" s="10">
        <v>1753342</v>
      </c>
      <c r="F35" s="298">
        <f>E35/' 2015.'!$O$1</f>
        <v>232708.47435131727</v>
      </c>
    </row>
    <row r="36" spans="2:18" ht="12.9" customHeight="1" x14ac:dyDescent="0.2">
      <c r="B36" s="2" t="s">
        <v>6</v>
      </c>
      <c r="C36" s="2" t="s">
        <v>21</v>
      </c>
      <c r="D36" s="10">
        <v>89035585</v>
      </c>
      <c r="E36" s="10">
        <v>2158031</v>
      </c>
      <c r="F36" s="298">
        <f>E36/' 2015.'!$O$1</f>
        <v>286419.93496582384</v>
      </c>
    </row>
    <row r="37" spans="2:18" ht="12.9" customHeight="1" x14ac:dyDescent="0.2">
      <c r="B37" s="2" t="s">
        <v>7</v>
      </c>
      <c r="C37" s="2" t="s">
        <v>22</v>
      </c>
      <c r="D37" s="10">
        <v>3070000</v>
      </c>
      <c r="E37" s="10">
        <v>167129</v>
      </c>
      <c r="F37" s="298">
        <f>E37/' 2015.'!$O$1</f>
        <v>22181.830247528036</v>
      </c>
    </row>
    <row r="38" spans="2:18" ht="12.9" customHeight="1" x14ac:dyDescent="0.2">
      <c r="B38" s="2" t="s">
        <v>8</v>
      </c>
      <c r="C38" s="2" t="s">
        <v>23</v>
      </c>
      <c r="D38" s="10">
        <v>603600</v>
      </c>
      <c r="E38" s="10">
        <v>487864</v>
      </c>
      <c r="F38" s="298">
        <f>E38/' 2015.'!$O$1</f>
        <v>64750.680204393124</v>
      </c>
    </row>
    <row r="39" spans="2:18" ht="12.9" customHeight="1" x14ac:dyDescent="0.2">
      <c r="B39" s="2" t="s">
        <v>38</v>
      </c>
      <c r="C39" s="2" t="s">
        <v>39</v>
      </c>
      <c r="D39" s="10">
        <v>29850</v>
      </c>
      <c r="E39" s="10">
        <v>3148</v>
      </c>
      <c r="F39" s="298">
        <f>E39/' 2015.'!$O$1</f>
        <v>417.8114008892428</v>
      </c>
    </row>
    <row r="40" spans="2:18" ht="12.9" customHeight="1" x14ac:dyDescent="0.2">
      <c r="B40" s="2" t="s">
        <v>9</v>
      </c>
      <c r="C40" s="2" t="s">
        <v>24</v>
      </c>
      <c r="D40" s="10">
        <v>1103430</v>
      </c>
      <c r="E40" s="10">
        <v>891750</v>
      </c>
      <c r="F40" s="298">
        <f>E40/' 2015.'!$O$1</f>
        <v>118355.56440374277</v>
      </c>
    </row>
    <row r="41" spans="2:18" ht="12.9" customHeight="1" x14ac:dyDescent="0.2">
      <c r="B41" s="2" t="s">
        <v>10</v>
      </c>
      <c r="C41" s="2" t="s">
        <v>25</v>
      </c>
      <c r="D41" s="10">
        <v>1988023</v>
      </c>
      <c r="E41" s="10">
        <v>13805058</v>
      </c>
      <c r="F41" s="298">
        <f>E41/' 2015.'!$O$1</f>
        <v>1832246.0680868006</v>
      </c>
    </row>
    <row r="42" spans="2:18" ht="12.9" customHeight="1" x14ac:dyDescent="0.2">
      <c r="B42" s="2" t="s">
        <v>11</v>
      </c>
      <c r="C42" s="2" t="s">
        <v>26</v>
      </c>
      <c r="D42" s="10">
        <v>623250</v>
      </c>
      <c r="E42" s="10">
        <v>6407882</v>
      </c>
      <c r="F42" s="298">
        <f>E42/' 2015.'!$O$1</f>
        <v>850472.09502953081</v>
      </c>
    </row>
    <row r="43" spans="2:18" ht="12.9" customHeight="1" x14ac:dyDescent="0.2">
      <c r="B43" s="2" t="s">
        <v>12</v>
      </c>
      <c r="C43" s="2" t="s">
        <v>27</v>
      </c>
      <c r="D43" s="10">
        <v>3096809</v>
      </c>
      <c r="E43" s="10">
        <v>20900335</v>
      </c>
      <c r="F43" s="298">
        <f>E43/' 2015.'!$O$1</f>
        <v>2773951.1580065032</v>
      </c>
    </row>
    <row r="44" spans="2:18" ht="12.9" customHeight="1" x14ac:dyDescent="0.2">
      <c r="B44" s="2" t="s">
        <v>13</v>
      </c>
      <c r="C44" s="2" t="s">
        <v>28</v>
      </c>
      <c r="D44" s="10">
        <v>1720520</v>
      </c>
      <c r="E44" s="10">
        <v>114080</v>
      </c>
      <c r="F44" s="298">
        <f>E44/' 2015.'!$O$1</f>
        <v>15141.017983940539</v>
      </c>
    </row>
    <row r="45" spans="2:18" ht="12.9" customHeight="1" x14ac:dyDescent="0.2">
      <c r="B45" s="2" t="s">
        <v>40</v>
      </c>
      <c r="C45" s="2" t="s">
        <v>41</v>
      </c>
      <c r="D45" s="10">
        <v>464</v>
      </c>
      <c r="E45" s="10">
        <v>783</v>
      </c>
      <c r="F45" s="298">
        <f>E45/' 2015.'!$O$1</f>
        <v>103.92195898865219</v>
      </c>
    </row>
    <row r="46" spans="2:18" ht="12.9" customHeight="1" x14ac:dyDescent="0.2">
      <c r="B46" s="25" t="s">
        <v>42</v>
      </c>
      <c r="C46" s="25" t="s">
        <v>43</v>
      </c>
      <c r="D46" s="10">
        <v>142</v>
      </c>
      <c r="E46" s="10">
        <v>552</v>
      </c>
      <c r="F46" s="298">
        <f>E46/' 2015.'!$O$1</f>
        <v>73.262990244873578</v>
      </c>
    </row>
    <row r="47" spans="2:18" ht="12.9" customHeight="1" x14ac:dyDescent="0.2">
      <c r="B47" s="2" t="s">
        <v>14</v>
      </c>
      <c r="C47" s="2" t="s">
        <v>29</v>
      </c>
      <c r="D47" s="10">
        <v>2006890</v>
      </c>
      <c r="E47" s="10">
        <v>8734742</v>
      </c>
      <c r="F47" s="298">
        <f>E47/' 2015.'!$O$1</f>
        <v>1159299.4890171876</v>
      </c>
    </row>
    <row r="48" spans="2:18" ht="12.9" customHeight="1" x14ac:dyDescent="0.2">
      <c r="B48" s="2" t="s">
        <v>15</v>
      </c>
      <c r="C48" s="2" t="s">
        <v>30</v>
      </c>
      <c r="D48" s="10">
        <v>70984588</v>
      </c>
      <c r="E48" s="10">
        <v>542052586</v>
      </c>
      <c r="F48" s="298">
        <f>E48/' 2015.'!$O$1</f>
        <v>71942741.522330612</v>
      </c>
    </row>
    <row r="49" spans="2:6" ht="12.9" customHeight="1" x14ac:dyDescent="0.2">
      <c r="B49" s="2" t="s">
        <v>16</v>
      </c>
      <c r="C49" s="2" t="s">
        <v>31</v>
      </c>
      <c r="D49" s="10">
        <v>303041</v>
      </c>
      <c r="E49" s="10">
        <v>520067</v>
      </c>
      <c r="F49" s="298">
        <f>E49/' 2015.'!$O$1</f>
        <v>69024.752803769326</v>
      </c>
    </row>
    <row r="50" spans="2:6" s="8" customFormat="1" ht="12.9" customHeight="1" x14ac:dyDescent="0.2">
      <c r="B50" s="6" t="s">
        <v>32</v>
      </c>
      <c r="C50" s="6"/>
      <c r="D50" s="17"/>
      <c r="E50" s="17">
        <f>SUM(E32:E49)</f>
        <v>602411624</v>
      </c>
      <c r="F50" s="17">
        <f>E50/' 2015.'!$O$1</f>
        <v>79953762.558895737</v>
      </c>
    </row>
    <row r="51" spans="2:6" ht="12.9" customHeight="1" x14ac:dyDescent="0.2">
      <c r="B51" s="18" t="s">
        <v>121</v>
      </c>
      <c r="C51" s="4"/>
      <c r="D51" s="19"/>
      <c r="E51" s="5">
        <f>+E50/1000000</f>
        <v>602.41162399999996</v>
      </c>
      <c r="F51" s="5">
        <f>E51/' 2015.'!$O$1</f>
        <v>79.953762558895733</v>
      </c>
    </row>
    <row r="52" spans="2:6" ht="12.9" customHeight="1" x14ac:dyDescent="0.2">
      <c r="B52" s="11"/>
      <c r="D52" s="12"/>
      <c r="E52" s="12"/>
      <c r="F52" s="287"/>
    </row>
    <row r="53" spans="2:6" s="259" customFormat="1" ht="12.9" customHeight="1" x14ac:dyDescent="0.2">
      <c r="B53" s="260"/>
      <c r="D53" s="261"/>
      <c r="E53" s="261"/>
      <c r="F53" s="287"/>
    </row>
    <row r="54" spans="2:6" ht="12.9" customHeight="1" x14ac:dyDescent="0.25">
      <c r="B54" s="271" t="s">
        <v>99</v>
      </c>
      <c r="C54" s="265"/>
      <c r="D54" s="265"/>
      <c r="E54" s="265"/>
      <c r="F54" s="301"/>
    </row>
    <row r="55" spans="2:6" ht="12.9" customHeight="1" x14ac:dyDescent="0.2">
      <c r="B55" s="269"/>
      <c r="C55" s="265"/>
      <c r="D55" s="265"/>
      <c r="E55" s="265"/>
      <c r="F55" s="301"/>
    </row>
    <row r="56" spans="2:6" ht="22.5" customHeight="1" x14ac:dyDescent="0.2">
      <c r="B56" s="330" t="s">
        <v>56</v>
      </c>
      <c r="C56" s="330"/>
      <c r="D56" s="330" t="s">
        <v>57</v>
      </c>
      <c r="E56" s="330"/>
      <c r="F56" s="330"/>
    </row>
    <row r="57" spans="2:6" ht="20.399999999999999" x14ac:dyDescent="0.2">
      <c r="B57" s="270" t="s">
        <v>0</v>
      </c>
      <c r="C57" s="270" t="s">
        <v>1</v>
      </c>
      <c r="D57" s="270" t="s">
        <v>58</v>
      </c>
      <c r="E57" s="270" t="s">
        <v>59</v>
      </c>
      <c r="F57" s="295" t="s">
        <v>120</v>
      </c>
    </row>
    <row r="58" spans="2:6" ht="12.9" customHeight="1" x14ac:dyDescent="0.2">
      <c r="B58" s="9" t="s">
        <v>2</v>
      </c>
      <c r="C58" s="9" t="s">
        <v>17</v>
      </c>
      <c r="D58" s="10">
        <v>0</v>
      </c>
      <c r="E58" s="10">
        <v>0</v>
      </c>
      <c r="F58" s="298">
        <f>E58/' 2015.'!$O$1</f>
        <v>0</v>
      </c>
    </row>
    <row r="59" spans="2:6" ht="12.9" customHeight="1" x14ac:dyDescent="0.2">
      <c r="B59" s="9">
        <v>124</v>
      </c>
      <c r="C59" s="9" t="s">
        <v>18</v>
      </c>
      <c r="D59" s="10">
        <v>0</v>
      </c>
      <c r="E59" s="10">
        <v>0</v>
      </c>
      <c r="F59" s="298">
        <f>E59/' 2015.'!$O$1</f>
        <v>0</v>
      </c>
    </row>
    <row r="60" spans="2:6" ht="12.9" customHeight="1" x14ac:dyDescent="0.2">
      <c r="B60" s="9" t="s">
        <v>4</v>
      </c>
      <c r="C60" s="9" t="s">
        <v>19</v>
      </c>
      <c r="D60" s="10">
        <v>0</v>
      </c>
      <c r="E60" s="10">
        <v>0</v>
      </c>
      <c r="F60" s="298">
        <f>E60/' 2015.'!$O$1</f>
        <v>0</v>
      </c>
    </row>
    <row r="61" spans="2:6" ht="12.9" customHeight="1" x14ac:dyDescent="0.2">
      <c r="B61" s="9" t="s">
        <v>5</v>
      </c>
      <c r="C61" s="9" t="s">
        <v>20</v>
      </c>
      <c r="D61" s="10">
        <v>0</v>
      </c>
      <c r="E61" s="10">
        <v>0</v>
      </c>
      <c r="F61" s="298">
        <f>E61/' 2015.'!$O$1</f>
        <v>0</v>
      </c>
    </row>
    <row r="62" spans="2:6" ht="12.9" customHeight="1" x14ac:dyDescent="0.2">
      <c r="B62" s="9" t="s">
        <v>6</v>
      </c>
      <c r="C62" s="9" t="s">
        <v>21</v>
      </c>
      <c r="D62" s="10">
        <v>0</v>
      </c>
      <c r="E62" s="10">
        <v>0</v>
      </c>
      <c r="F62" s="298">
        <f>E62/' 2015.'!$O$1</f>
        <v>0</v>
      </c>
    </row>
    <row r="63" spans="2:6" ht="12.9" customHeight="1" x14ac:dyDescent="0.2">
      <c r="B63" s="9" t="s">
        <v>7</v>
      </c>
      <c r="C63" s="9" t="s">
        <v>22</v>
      </c>
      <c r="D63" s="10">
        <v>0</v>
      </c>
      <c r="E63" s="10">
        <v>0</v>
      </c>
      <c r="F63" s="298">
        <f>E63/' 2015.'!$O$1</f>
        <v>0</v>
      </c>
    </row>
    <row r="64" spans="2:6" ht="12.9" customHeight="1" x14ac:dyDescent="0.2">
      <c r="B64" s="9" t="s">
        <v>8</v>
      </c>
      <c r="C64" s="9" t="s">
        <v>23</v>
      </c>
      <c r="D64" s="10">
        <v>0</v>
      </c>
      <c r="E64" s="10">
        <v>0</v>
      </c>
      <c r="F64" s="298">
        <f>E64/' 2015.'!$O$1</f>
        <v>0</v>
      </c>
    </row>
    <row r="65" spans="2:6" ht="12.9" customHeight="1" x14ac:dyDescent="0.2">
      <c r="B65" s="9" t="s">
        <v>9</v>
      </c>
      <c r="C65" s="9" t="s">
        <v>24</v>
      </c>
      <c r="D65" s="10">
        <v>0</v>
      </c>
      <c r="E65" s="10">
        <v>0</v>
      </c>
      <c r="F65" s="298">
        <f>E65/' 2015.'!$O$1</f>
        <v>0</v>
      </c>
    </row>
    <row r="66" spans="2:6" ht="12.9" customHeight="1" x14ac:dyDescent="0.2">
      <c r="B66" s="9" t="s">
        <v>10</v>
      </c>
      <c r="C66" s="9" t="s">
        <v>25</v>
      </c>
      <c r="D66" s="10">
        <v>0</v>
      </c>
      <c r="E66" s="10">
        <v>0</v>
      </c>
      <c r="F66" s="298">
        <f>E66/' 2015.'!$O$1</f>
        <v>0</v>
      </c>
    </row>
    <row r="67" spans="2:6" ht="12.9" customHeight="1" x14ac:dyDescent="0.2">
      <c r="B67" s="9" t="s">
        <v>11</v>
      </c>
      <c r="C67" s="9" t="s">
        <v>26</v>
      </c>
      <c r="D67" s="10">
        <v>55</v>
      </c>
      <c r="E67" s="10">
        <v>539</v>
      </c>
      <c r="F67" s="298">
        <f>E67/' 2015.'!$O$1</f>
        <v>71.537593735483441</v>
      </c>
    </row>
    <row r="68" spans="2:6" ht="12.9" customHeight="1" x14ac:dyDescent="0.2">
      <c r="B68" s="9" t="s">
        <v>12</v>
      </c>
      <c r="C68" s="9" t="s">
        <v>27</v>
      </c>
      <c r="D68" s="10">
        <v>600</v>
      </c>
      <c r="E68" s="10">
        <v>3840</v>
      </c>
      <c r="F68" s="298">
        <f>E68/' 2015.'!$O$1</f>
        <v>509.65558431216402</v>
      </c>
    </row>
    <row r="69" spans="2:6" ht="12.9" customHeight="1" x14ac:dyDescent="0.2">
      <c r="B69" s="9" t="s">
        <v>13</v>
      </c>
      <c r="C69" s="9" t="s">
        <v>28</v>
      </c>
      <c r="D69" s="10">
        <v>0</v>
      </c>
      <c r="E69" s="10">
        <v>0</v>
      </c>
      <c r="F69" s="298">
        <f>E69/' 2015.'!$O$1</f>
        <v>0</v>
      </c>
    </row>
    <row r="70" spans="2:6" ht="12.9" customHeight="1" x14ac:dyDescent="0.2">
      <c r="B70" s="9" t="s">
        <v>14</v>
      </c>
      <c r="C70" s="9" t="s">
        <v>29</v>
      </c>
      <c r="D70" s="10">
        <v>0</v>
      </c>
      <c r="E70" s="10">
        <v>0</v>
      </c>
      <c r="F70" s="298">
        <f>E70/' 2015.'!$O$1</f>
        <v>0</v>
      </c>
    </row>
    <row r="71" spans="2:6" ht="12.9" customHeight="1" x14ac:dyDescent="0.2">
      <c r="B71" s="9" t="s">
        <v>15</v>
      </c>
      <c r="C71" s="9" t="s">
        <v>30</v>
      </c>
      <c r="D71" s="10">
        <v>0</v>
      </c>
      <c r="E71" s="10">
        <v>0</v>
      </c>
      <c r="F71" s="298">
        <f>E71/' 2015.'!$O$1</f>
        <v>0</v>
      </c>
    </row>
    <row r="72" spans="2:6" ht="12.9" customHeight="1" x14ac:dyDescent="0.2">
      <c r="B72" s="9" t="s">
        <v>16</v>
      </c>
      <c r="C72" s="9" t="s">
        <v>31</v>
      </c>
      <c r="D72" s="10">
        <v>0</v>
      </c>
      <c r="E72" s="10">
        <v>0</v>
      </c>
      <c r="F72" s="298">
        <f>E72/' 2015.'!$O$1</f>
        <v>0</v>
      </c>
    </row>
    <row r="73" spans="2:6" s="8" customFormat="1" ht="12.9" customHeight="1" x14ac:dyDescent="0.2">
      <c r="B73" s="6" t="s">
        <v>32</v>
      </c>
      <c r="C73" s="6"/>
      <c r="D73" s="17"/>
      <c r="E73" s="17">
        <f>SUM(E58:E72)</f>
        <v>4379</v>
      </c>
      <c r="F73" s="17">
        <f>E73/' 2015.'!$O$1</f>
        <v>581.19317804764751</v>
      </c>
    </row>
    <row r="74" spans="2:6" ht="12.9" customHeight="1" x14ac:dyDescent="0.2">
      <c r="B74" s="18" t="s">
        <v>121</v>
      </c>
      <c r="C74" s="4"/>
      <c r="D74" s="19"/>
      <c r="E74" s="5">
        <f>+E73/1000000</f>
        <v>4.3790000000000001E-3</v>
      </c>
      <c r="F74" s="5">
        <f>E74/' 2015.'!$O$1</f>
        <v>5.8119317804764751E-4</v>
      </c>
    </row>
    <row r="75" spans="2:6" ht="12.9" customHeight="1" x14ac:dyDescent="0.2">
      <c r="B75" s="11"/>
      <c r="D75" s="10"/>
      <c r="E75" s="10"/>
      <c r="F75" s="298"/>
    </row>
    <row r="76" spans="2:6" s="266" customFormat="1" ht="12.9" customHeight="1" x14ac:dyDescent="0.2">
      <c r="B76" s="268"/>
      <c r="D76" s="267"/>
      <c r="E76" s="267"/>
      <c r="F76" s="298"/>
    </row>
    <row r="77" spans="2:6" s="266" customFormat="1" ht="12.9" customHeight="1" x14ac:dyDescent="0.25">
      <c r="B77" s="274" t="s">
        <v>100</v>
      </c>
      <c r="C77" s="272"/>
      <c r="D77" s="273"/>
      <c r="E77" s="273"/>
      <c r="F77" s="298"/>
    </row>
    <row r="78" spans="2:6" ht="12.9" customHeight="1" x14ac:dyDescent="0.25">
      <c r="B78" s="300" t="s">
        <v>122</v>
      </c>
      <c r="C78" s="272"/>
      <c r="D78" s="273"/>
      <c r="E78" s="273"/>
      <c r="F78" s="298"/>
    </row>
    <row r="79" spans="2:6" ht="12.9" customHeight="1" x14ac:dyDescent="0.2">
      <c r="B79" s="331"/>
      <c r="C79" s="331"/>
      <c r="D79" s="331"/>
      <c r="E79" s="331"/>
      <c r="F79" s="329"/>
    </row>
    <row r="80" spans="2:6" s="291" customFormat="1" ht="12.9" customHeight="1" x14ac:dyDescent="0.2">
      <c r="B80" s="7"/>
      <c r="C80" s="7"/>
      <c r="D80" s="7"/>
      <c r="E80" s="295" t="s">
        <v>59</v>
      </c>
      <c r="F80" s="295" t="s">
        <v>120</v>
      </c>
    </row>
    <row r="81" spans="2:6" ht="12.9" customHeight="1" x14ac:dyDescent="0.2">
      <c r="B81" s="3" t="s">
        <v>36</v>
      </c>
      <c r="E81" s="13">
        <f>+E25+E74</f>
        <v>1349.217768</v>
      </c>
      <c r="F81" s="13">
        <f>E81/' 2015.'!$O$1</f>
        <v>179.07197133187336</v>
      </c>
    </row>
    <row r="82" spans="2:6" ht="12.9" customHeight="1" x14ac:dyDescent="0.2">
      <c r="B82" s="7" t="s">
        <v>37</v>
      </c>
      <c r="C82" s="7"/>
      <c r="D82" s="7"/>
      <c r="E82" s="20">
        <f>+E51</f>
        <v>602.41162399999996</v>
      </c>
      <c r="F82" s="20">
        <f>E82/' 2015.'!$O$1</f>
        <v>79.953762558895733</v>
      </c>
    </row>
    <row r="85" spans="2:6" ht="12.9" customHeight="1" x14ac:dyDescent="0.2">
      <c r="B85" s="302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3 B32:B50 B58:B72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" customWidth="1"/>
    <col min="2" max="3" width="10.28515625" style="3" customWidth="1"/>
    <col min="4" max="4" width="13.85546875" style="3" customWidth="1"/>
    <col min="5" max="5" width="14.140625" style="3" customWidth="1"/>
    <col min="6" max="6" width="14.140625" style="291" customWidth="1"/>
    <col min="7" max="7" width="10.28515625" style="3" customWidth="1"/>
    <col min="8" max="8" width="11.42578125" style="3" customWidth="1"/>
    <col min="9" max="10" width="17.85546875" style="3" customWidth="1"/>
    <col min="11" max="16384" width="9.28515625" style="3"/>
  </cols>
  <sheetData>
    <row r="2" spans="2:6" ht="12.9" customHeight="1" x14ac:dyDescent="0.3">
      <c r="B2" s="282" t="s">
        <v>109</v>
      </c>
      <c r="C2" s="277"/>
      <c r="D2" s="275"/>
      <c r="E2" s="275"/>
      <c r="F2" s="301"/>
    </row>
    <row r="3" spans="2:6" ht="12.9" customHeight="1" x14ac:dyDescent="0.2">
      <c r="B3" s="280"/>
      <c r="C3" s="275"/>
      <c r="D3" s="275"/>
      <c r="E3" s="275"/>
      <c r="F3" s="301"/>
    </row>
    <row r="4" spans="2:6" ht="22.5" customHeight="1" x14ac:dyDescent="0.2">
      <c r="B4" s="330" t="s">
        <v>56</v>
      </c>
      <c r="C4" s="330"/>
      <c r="D4" s="330" t="s">
        <v>57</v>
      </c>
      <c r="E4" s="330"/>
      <c r="F4" s="330"/>
    </row>
    <row r="5" spans="2:6" ht="20.399999999999999" x14ac:dyDescent="0.2">
      <c r="B5" s="281" t="s">
        <v>0</v>
      </c>
      <c r="C5" s="281" t="s">
        <v>1</v>
      </c>
      <c r="D5" s="281" t="s">
        <v>58</v>
      </c>
      <c r="E5" s="281" t="s">
        <v>59</v>
      </c>
      <c r="F5" s="295" t="s">
        <v>120</v>
      </c>
    </row>
    <row r="6" spans="2:6" ht="12.9" customHeight="1" x14ac:dyDescent="0.2">
      <c r="B6" s="284" t="s">
        <v>2</v>
      </c>
      <c r="C6" s="284" t="s">
        <v>17</v>
      </c>
      <c r="D6" s="10">
        <v>1469696</v>
      </c>
      <c r="E6" s="10">
        <v>7334194</v>
      </c>
      <c r="F6" s="298">
        <f>E6/' 2015.'!$O$1</f>
        <v>973414.82513769984</v>
      </c>
    </row>
    <row r="7" spans="2:6" ht="12.9" customHeight="1" x14ac:dyDescent="0.2">
      <c r="B7" s="284" t="s">
        <v>3</v>
      </c>
      <c r="C7" s="284" t="s">
        <v>18</v>
      </c>
      <c r="D7" s="10">
        <v>909822</v>
      </c>
      <c r="E7" s="10">
        <v>4691980</v>
      </c>
      <c r="F7" s="298">
        <f>E7/' 2015.'!$O$1</f>
        <v>622732.76262525714</v>
      </c>
    </row>
    <row r="8" spans="2:6" ht="12.9" customHeight="1" x14ac:dyDescent="0.2">
      <c r="B8" s="284" t="s">
        <v>4</v>
      </c>
      <c r="C8" s="284" t="s">
        <v>19</v>
      </c>
      <c r="D8" s="10">
        <v>991510</v>
      </c>
      <c r="E8" s="10">
        <v>262950</v>
      </c>
      <c r="F8" s="298">
        <f>E8/' 2015.'!$O$1</f>
        <v>34899.462472625921</v>
      </c>
    </row>
    <row r="9" spans="2:6" ht="12.9" customHeight="1" x14ac:dyDescent="0.2">
      <c r="B9" s="284" t="s">
        <v>5</v>
      </c>
      <c r="C9" s="284" t="s">
        <v>20</v>
      </c>
      <c r="D9" s="10">
        <v>1852800</v>
      </c>
      <c r="E9" s="10">
        <v>1838372</v>
      </c>
      <c r="F9" s="298">
        <f>E9/' 2015.'!$O$1</f>
        <v>243993.89475081291</v>
      </c>
    </row>
    <row r="10" spans="2:6" ht="12.9" customHeight="1" x14ac:dyDescent="0.2">
      <c r="B10" s="284" t="s">
        <v>6</v>
      </c>
      <c r="C10" s="284" t="s">
        <v>21</v>
      </c>
      <c r="D10" s="10">
        <v>98081625</v>
      </c>
      <c r="E10" s="10">
        <v>2297731</v>
      </c>
      <c r="F10" s="298">
        <f>E10/' 2015.'!$O$1</f>
        <v>304961.3113013471</v>
      </c>
    </row>
    <row r="11" spans="2:6" ht="12.9" customHeight="1" x14ac:dyDescent="0.2">
      <c r="B11" s="284" t="s">
        <v>7</v>
      </c>
      <c r="C11" s="284" t="s">
        <v>22</v>
      </c>
      <c r="D11" s="10">
        <v>18038000</v>
      </c>
      <c r="E11" s="10">
        <v>979339</v>
      </c>
      <c r="F11" s="298">
        <f>E11/' 2015.'!$O$1</f>
        <v>129980.62246997145</v>
      </c>
    </row>
    <row r="12" spans="2:6" ht="12.9" customHeight="1" x14ac:dyDescent="0.2">
      <c r="B12" s="284" t="s">
        <v>8</v>
      </c>
      <c r="C12" s="284" t="s">
        <v>23</v>
      </c>
      <c r="D12" s="10">
        <v>883120</v>
      </c>
      <c r="E12" s="10">
        <v>703276</v>
      </c>
      <c r="F12" s="298">
        <f>E12/' 2015.'!$O$1</f>
        <v>93340.765810604542</v>
      </c>
    </row>
    <row r="13" spans="2:6" ht="12.9" customHeight="1" x14ac:dyDescent="0.2">
      <c r="B13" s="284" t="s">
        <v>38</v>
      </c>
      <c r="C13" s="284" t="s">
        <v>39</v>
      </c>
      <c r="D13" s="10">
        <v>45470</v>
      </c>
      <c r="E13" s="10">
        <v>4181</v>
      </c>
      <c r="F13" s="298">
        <f>E13/' 2015.'!$O$1</f>
        <v>554.91406198155153</v>
      </c>
    </row>
    <row r="14" spans="2:6" ht="12.9" customHeight="1" x14ac:dyDescent="0.2">
      <c r="B14" s="284" t="s">
        <v>9</v>
      </c>
      <c r="C14" s="284" t="s">
        <v>24</v>
      </c>
      <c r="D14" s="10">
        <v>2236120</v>
      </c>
      <c r="E14" s="10">
        <v>1777519</v>
      </c>
      <c r="F14" s="298">
        <f>E14/' 2015.'!$O$1</f>
        <v>235917.31369035767</v>
      </c>
    </row>
    <row r="15" spans="2:6" ht="12.9" customHeight="1" x14ac:dyDescent="0.2">
      <c r="B15" s="284" t="s">
        <v>10</v>
      </c>
      <c r="C15" s="284" t="s">
        <v>25</v>
      </c>
      <c r="D15" s="10">
        <v>5554416</v>
      </c>
      <c r="E15" s="10">
        <v>38345763</v>
      </c>
      <c r="F15" s="298">
        <f>E15/' 2015.'!$O$1</f>
        <v>5089357.3561616559</v>
      </c>
    </row>
    <row r="16" spans="2:6" ht="12.9" customHeight="1" x14ac:dyDescent="0.2">
      <c r="B16" s="284" t="s">
        <v>11</v>
      </c>
      <c r="C16" s="284" t="s">
        <v>26</v>
      </c>
      <c r="D16" s="10">
        <v>1082859</v>
      </c>
      <c r="E16" s="10">
        <v>11374844</v>
      </c>
      <c r="F16" s="298">
        <f>E16/' 2015.'!$O$1</f>
        <v>1509701.2409582585</v>
      </c>
    </row>
    <row r="17" spans="2:18" ht="12.9" customHeight="1" x14ac:dyDescent="0.2">
      <c r="B17" s="284" t="s">
        <v>12</v>
      </c>
      <c r="C17" s="284" t="s">
        <v>27</v>
      </c>
      <c r="D17" s="10">
        <v>21351055</v>
      </c>
      <c r="E17" s="10">
        <v>149348642</v>
      </c>
      <c r="F17" s="298">
        <f>E17/' 2015.'!$O$1</f>
        <v>19821971.199150573</v>
      </c>
    </row>
    <row r="18" spans="2:18" ht="12.9" customHeight="1" x14ac:dyDescent="0.2">
      <c r="B18" s="284" t="s">
        <v>13</v>
      </c>
      <c r="C18" s="284" t="s">
        <v>28</v>
      </c>
      <c r="D18" s="10">
        <v>1617900</v>
      </c>
      <c r="E18" s="10">
        <v>97089</v>
      </c>
      <c r="F18" s="298">
        <f>E18/' 2015.'!$O$1</f>
        <v>12885.924746167628</v>
      </c>
    </row>
    <row r="19" spans="2:18" ht="12.9" customHeight="1" x14ac:dyDescent="0.2">
      <c r="B19" s="284" t="s">
        <v>40</v>
      </c>
      <c r="C19" s="284" t="s">
        <v>41</v>
      </c>
      <c r="D19" s="10">
        <v>17583</v>
      </c>
      <c r="E19" s="10">
        <v>27547</v>
      </c>
      <c r="F19" s="298">
        <f>E19/' 2015.'!$O$1</f>
        <v>3656.1152033977037</v>
      </c>
    </row>
    <row r="20" spans="2:18" ht="12.9" customHeight="1" x14ac:dyDescent="0.2">
      <c r="B20" s="284" t="s">
        <v>42</v>
      </c>
      <c r="C20" s="284" t="s">
        <v>43</v>
      </c>
      <c r="D20" s="10">
        <v>427</v>
      </c>
      <c r="E20" s="10">
        <v>1492</v>
      </c>
      <c r="F20" s="298">
        <f>E20/' 2015.'!$O$1</f>
        <v>198.02243015462207</v>
      </c>
    </row>
    <row r="21" spans="2:18" ht="12.9" customHeight="1" x14ac:dyDescent="0.2">
      <c r="B21" s="284" t="s">
        <v>14</v>
      </c>
      <c r="C21" s="284" t="s">
        <v>29</v>
      </c>
      <c r="D21" s="10">
        <v>1955925</v>
      </c>
      <c r="E21" s="10">
        <v>7386559</v>
      </c>
      <c r="F21" s="298">
        <f>E21/' 2015.'!$O$1</f>
        <v>980364.85500033177</v>
      </c>
      <c r="I21" s="13"/>
    </row>
    <row r="22" spans="2:18" ht="12.9" customHeight="1" x14ac:dyDescent="0.2">
      <c r="B22" s="284" t="s">
        <v>15</v>
      </c>
      <c r="C22" s="284" t="s">
        <v>30</v>
      </c>
      <c r="D22" s="10">
        <v>126572662</v>
      </c>
      <c r="E22" s="10">
        <v>949238142</v>
      </c>
      <c r="F22" s="298">
        <f>E22/' 2015.'!$O$1</f>
        <v>125985552.06052159</v>
      </c>
      <c r="I22" s="13"/>
    </row>
    <row r="23" spans="2:18" ht="12.9" customHeight="1" x14ac:dyDescent="0.2">
      <c r="B23" s="284" t="s">
        <v>16</v>
      </c>
      <c r="C23" s="284" t="s">
        <v>31</v>
      </c>
      <c r="D23" s="10">
        <v>274630</v>
      </c>
      <c r="E23" s="10">
        <v>475749</v>
      </c>
      <c r="F23" s="298">
        <f>E23/' 2015.'!$O$1</f>
        <v>63142.743380449923</v>
      </c>
      <c r="I23" s="13"/>
      <c r="J23" s="13"/>
    </row>
    <row r="24" spans="2:18" s="8" customFormat="1" ht="12.9" customHeight="1" x14ac:dyDescent="0.2">
      <c r="B24" s="16" t="s">
        <v>32</v>
      </c>
      <c r="C24" s="6"/>
      <c r="D24" s="6"/>
      <c r="E24" s="17">
        <f>SUM(E6:E23)</f>
        <v>1176185369</v>
      </c>
      <c r="F24" s="17">
        <f>E24/' 2015.'!$O$1</f>
        <v>156106625.38987324</v>
      </c>
      <c r="I24" s="26"/>
      <c r="J24" s="26"/>
    </row>
    <row r="25" spans="2:18" ht="12.9" customHeight="1" x14ac:dyDescent="0.2">
      <c r="B25" s="18" t="s">
        <v>121</v>
      </c>
      <c r="C25" s="4"/>
      <c r="D25" s="19"/>
      <c r="E25" s="5">
        <f>+E24/1000000</f>
        <v>1176.185369</v>
      </c>
      <c r="F25" s="5">
        <f>E25/' 2015.'!$O$1</f>
        <v>156.10662538987324</v>
      </c>
      <c r="J25" s="13"/>
    </row>
    <row r="26" spans="2:18" ht="12.9" customHeight="1" x14ac:dyDescent="0.2">
      <c r="B26" s="11"/>
      <c r="D26" s="12"/>
      <c r="E26" s="12"/>
      <c r="F26" s="287"/>
    </row>
    <row r="27" spans="2:18" s="276" customFormat="1" ht="12.9" customHeight="1" x14ac:dyDescent="0.2">
      <c r="B27" s="278"/>
      <c r="D27" s="279"/>
      <c r="E27" s="279"/>
      <c r="F27" s="287"/>
    </row>
    <row r="28" spans="2:18" ht="12.9" customHeight="1" x14ac:dyDescent="0.25">
      <c r="B28" s="299" t="s">
        <v>110</v>
      </c>
      <c r="C28" s="283"/>
      <c r="D28" s="283"/>
      <c r="E28" s="283"/>
      <c r="F28" s="301"/>
    </row>
    <row r="29" spans="2:18" ht="12.9" customHeight="1" x14ac:dyDescent="0.2">
      <c r="B29" s="288"/>
      <c r="C29" s="283"/>
      <c r="D29" s="283"/>
      <c r="E29" s="283"/>
      <c r="F29" s="301"/>
      <c r="R29" s="27"/>
    </row>
    <row r="30" spans="2:18" ht="22.5" customHeight="1" x14ac:dyDescent="0.2">
      <c r="B30" s="330" t="s">
        <v>56</v>
      </c>
      <c r="C30" s="330"/>
      <c r="D30" s="330" t="s">
        <v>61</v>
      </c>
      <c r="E30" s="330"/>
      <c r="F30" s="330"/>
      <c r="R30" s="27"/>
    </row>
    <row r="31" spans="2:18" ht="20.399999999999999" x14ac:dyDescent="0.2">
      <c r="B31" s="289" t="s">
        <v>0</v>
      </c>
      <c r="C31" s="289" t="s">
        <v>1</v>
      </c>
      <c r="D31" s="289" t="s">
        <v>58</v>
      </c>
      <c r="E31" s="289" t="s">
        <v>59</v>
      </c>
      <c r="F31" s="295" t="s">
        <v>120</v>
      </c>
      <c r="R31" s="27"/>
    </row>
    <row r="32" spans="2:18" ht="12.9" customHeight="1" x14ac:dyDescent="0.2">
      <c r="B32" s="2" t="s">
        <v>2</v>
      </c>
      <c r="C32" s="2" t="s">
        <v>17</v>
      </c>
      <c r="D32" s="10">
        <v>282740</v>
      </c>
      <c r="E32" s="10">
        <v>1412900</v>
      </c>
      <c r="F32" s="298">
        <f>E32/' 2015.'!$O$1</f>
        <v>187524.05600902514</v>
      </c>
      <c r="R32" s="27"/>
    </row>
    <row r="33" spans="2:18" ht="12.9" customHeight="1" x14ac:dyDescent="0.2">
      <c r="B33" s="2">
        <v>124</v>
      </c>
      <c r="C33" s="2" t="s">
        <v>18</v>
      </c>
      <c r="D33" s="10">
        <v>221450</v>
      </c>
      <c r="E33" s="10">
        <v>1166888</v>
      </c>
      <c r="F33" s="298">
        <f>E33/' 2015.'!$O$1</f>
        <v>154872.65246532616</v>
      </c>
      <c r="R33" s="27"/>
    </row>
    <row r="34" spans="2:18" ht="12.9" customHeight="1" x14ac:dyDescent="0.2">
      <c r="B34" s="2" t="s">
        <v>4</v>
      </c>
      <c r="C34" s="2" t="s">
        <v>19</v>
      </c>
      <c r="D34" s="10">
        <v>628500</v>
      </c>
      <c r="E34" s="10">
        <v>178941</v>
      </c>
      <c r="F34" s="298">
        <f>E34/' 2015.'!$O$1</f>
        <v>23749.552060521601</v>
      </c>
    </row>
    <row r="35" spans="2:18" ht="12.9" customHeight="1" x14ac:dyDescent="0.2">
      <c r="B35" s="2" t="s">
        <v>5</v>
      </c>
      <c r="C35" s="2" t="s">
        <v>20</v>
      </c>
      <c r="D35" s="10">
        <v>1317250</v>
      </c>
      <c r="E35" s="10">
        <v>1307603</v>
      </c>
      <c r="F35" s="298">
        <f>E35/' 2015.'!$O$1</f>
        <v>173548.74245139025</v>
      </c>
    </row>
    <row r="36" spans="2:18" ht="12.9" customHeight="1" x14ac:dyDescent="0.2">
      <c r="B36" s="2" t="s">
        <v>6</v>
      </c>
      <c r="C36" s="2" t="s">
        <v>21</v>
      </c>
      <c r="D36" s="10">
        <v>78013325</v>
      </c>
      <c r="E36" s="10">
        <v>1885019</v>
      </c>
      <c r="F36" s="298">
        <f>E36/' 2015.'!$O$1</f>
        <v>250185.01559492998</v>
      </c>
    </row>
    <row r="37" spans="2:18" ht="12.9" customHeight="1" x14ac:dyDescent="0.2">
      <c r="B37" s="2" t="s">
        <v>7</v>
      </c>
      <c r="C37" s="2" t="s">
        <v>22</v>
      </c>
      <c r="D37" s="10">
        <v>2499000</v>
      </c>
      <c r="E37" s="10">
        <v>139685</v>
      </c>
      <c r="F37" s="298">
        <f>E37/' 2015.'!$O$1</f>
        <v>18539.38549339704</v>
      </c>
    </row>
    <row r="38" spans="2:18" ht="12.9" customHeight="1" x14ac:dyDescent="0.2">
      <c r="B38" s="2" t="s">
        <v>8</v>
      </c>
      <c r="C38" s="2" t="s">
        <v>23</v>
      </c>
      <c r="D38" s="10">
        <v>314870</v>
      </c>
      <c r="E38" s="10">
        <v>253732</v>
      </c>
      <c r="F38" s="298">
        <f>E38/' 2015.'!$O$1</f>
        <v>33676.023624659894</v>
      </c>
    </row>
    <row r="39" spans="2:18" ht="12.9" customHeight="1" x14ac:dyDescent="0.2">
      <c r="B39" s="2" t="s">
        <v>38</v>
      </c>
      <c r="C39" s="2" t="s">
        <v>39</v>
      </c>
      <c r="D39" s="10">
        <v>10</v>
      </c>
      <c r="E39" s="10">
        <v>1</v>
      </c>
      <c r="F39" s="298">
        <f>E39/' 2015.'!$O$1</f>
        <v>0.13272280841462605</v>
      </c>
    </row>
    <row r="40" spans="2:18" ht="12.9" customHeight="1" x14ac:dyDescent="0.2">
      <c r="B40" s="2" t="s">
        <v>9</v>
      </c>
      <c r="C40" s="2" t="s">
        <v>24</v>
      </c>
      <c r="D40" s="10">
        <v>595990</v>
      </c>
      <c r="E40" s="10">
        <v>480481</v>
      </c>
      <c r="F40" s="298">
        <f>E40/' 2015.'!$O$1</f>
        <v>63770.787709867938</v>
      </c>
    </row>
    <row r="41" spans="2:18" ht="12.9" customHeight="1" x14ac:dyDescent="0.2">
      <c r="B41" s="2" t="s">
        <v>10</v>
      </c>
      <c r="C41" s="2" t="s">
        <v>25</v>
      </c>
      <c r="D41" s="10">
        <v>1607529</v>
      </c>
      <c r="E41" s="10">
        <v>11207578</v>
      </c>
      <c r="F41" s="298">
        <f>E41/' 2015.'!$O$1</f>
        <v>1487501.2276859777</v>
      </c>
    </row>
    <row r="42" spans="2:18" ht="12.9" customHeight="1" x14ac:dyDescent="0.2">
      <c r="B42" s="2" t="s">
        <v>11</v>
      </c>
      <c r="C42" s="2" t="s">
        <v>26</v>
      </c>
      <c r="D42" s="10">
        <v>477393</v>
      </c>
      <c r="E42" s="10">
        <v>5020123</v>
      </c>
      <c r="F42" s="298">
        <f>E42/' 2015.'!$O$1</f>
        <v>666284.82314685779</v>
      </c>
    </row>
    <row r="43" spans="2:18" ht="12.9" customHeight="1" x14ac:dyDescent="0.2">
      <c r="B43" s="2" t="s">
        <v>12</v>
      </c>
      <c r="C43" s="2" t="s">
        <v>27</v>
      </c>
      <c r="D43" s="10">
        <v>2815466</v>
      </c>
      <c r="E43" s="10">
        <v>19829984</v>
      </c>
      <c r="F43" s="298">
        <f>E43/' 2015.'!$O$1</f>
        <v>2631891.1672970997</v>
      </c>
    </row>
    <row r="44" spans="2:18" ht="12.9" customHeight="1" x14ac:dyDescent="0.2">
      <c r="B44" s="2" t="s">
        <v>13</v>
      </c>
      <c r="C44" s="2" t="s">
        <v>28</v>
      </c>
      <c r="D44" s="10">
        <v>1197200</v>
      </c>
      <c r="E44" s="10">
        <v>78652</v>
      </c>
      <c r="F44" s="298">
        <f>E44/' 2015.'!$O$1</f>
        <v>10438.914327427168</v>
      </c>
    </row>
    <row r="45" spans="2:18" ht="12.9" customHeight="1" x14ac:dyDescent="0.2">
      <c r="B45" s="2" t="s">
        <v>40</v>
      </c>
      <c r="C45" s="2" t="s">
        <v>41</v>
      </c>
      <c r="D45" s="10">
        <v>71</v>
      </c>
      <c r="E45" s="10">
        <v>120</v>
      </c>
      <c r="F45" s="298">
        <f>E45/' 2015.'!$O$1</f>
        <v>15.926737009755126</v>
      </c>
    </row>
    <row r="46" spans="2:18" ht="12.9" customHeight="1" x14ac:dyDescent="0.2">
      <c r="B46" s="25" t="s">
        <v>42</v>
      </c>
      <c r="C46" s="25" t="s">
        <v>43</v>
      </c>
      <c r="D46" s="10">
        <v>207</v>
      </c>
      <c r="E46" s="10">
        <v>797</v>
      </c>
      <c r="F46" s="298">
        <f>E46/' 2015.'!$O$1</f>
        <v>105.78007830645696</v>
      </c>
    </row>
    <row r="47" spans="2:18" ht="12.9" customHeight="1" x14ac:dyDescent="0.2">
      <c r="B47" s="2" t="s">
        <v>14</v>
      </c>
      <c r="C47" s="2" t="s">
        <v>29</v>
      </c>
      <c r="D47" s="10">
        <v>1668029</v>
      </c>
      <c r="E47" s="10">
        <v>6553404</v>
      </c>
      <c r="F47" s="298">
        <f>E47/' 2015.'!$O$1</f>
        <v>869786.18355564401</v>
      </c>
    </row>
    <row r="48" spans="2:18" ht="12.9" customHeight="1" x14ac:dyDescent="0.2">
      <c r="B48" s="2" t="s">
        <v>15</v>
      </c>
      <c r="C48" s="2" t="s">
        <v>30</v>
      </c>
      <c r="D48" s="10">
        <v>63465154</v>
      </c>
      <c r="E48" s="10">
        <v>483748056</v>
      </c>
      <c r="F48" s="298">
        <f>E48/' 2015.'!$O$1</f>
        <v>64204400.557435788</v>
      </c>
    </row>
    <row r="49" spans="2:6" ht="12.9" customHeight="1" x14ac:dyDescent="0.2">
      <c r="B49" s="2" t="s">
        <v>16</v>
      </c>
      <c r="C49" s="2" t="s">
        <v>31</v>
      </c>
      <c r="D49" s="10">
        <v>58860</v>
      </c>
      <c r="E49" s="10">
        <v>101568</v>
      </c>
      <c r="F49" s="298">
        <f>E49/' 2015.'!$O$1</f>
        <v>13480.390205056738</v>
      </c>
    </row>
    <row r="50" spans="2:6" s="8" customFormat="1" ht="12.9" customHeight="1" x14ac:dyDescent="0.2">
      <c r="B50" s="6" t="s">
        <v>32</v>
      </c>
      <c r="C50" s="6"/>
      <c r="D50" s="17"/>
      <c r="E50" s="17">
        <f>SUM(E32:E49)</f>
        <v>533365532</v>
      </c>
      <c r="F50" s="17">
        <f>E50/' 2015.'!$O$1</f>
        <v>70789771.318601102</v>
      </c>
    </row>
    <row r="51" spans="2:6" ht="12.9" customHeight="1" x14ac:dyDescent="0.2">
      <c r="B51" s="18" t="s">
        <v>121</v>
      </c>
      <c r="C51" s="4"/>
      <c r="D51" s="19"/>
      <c r="E51" s="5">
        <f>+E50/1000000</f>
        <v>533.36553200000003</v>
      </c>
      <c r="F51" s="5">
        <f>E51/' 2015.'!$O$1</f>
        <v>70.789771318601098</v>
      </c>
    </row>
    <row r="52" spans="2:6" ht="12.9" customHeight="1" x14ac:dyDescent="0.2">
      <c r="B52" s="11"/>
      <c r="D52" s="12"/>
      <c r="E52" s="12"/>
      <c r="F52" s="287"/>
    </row>
    <row r="53" spans="2:6" s="285" customFormat="1" ht="12.9" customHeight="1" x14ac:dyDescent="0.2">
      <c r="B53" s="286"/>
      <c r="D53" s="287"/>
      <c r="E53" s="287"/>
      <c r="F53" s="287"/>
    </row>
    <row r="54" spans="2:6" ht="12.9" customHeight="1" x14ac:dyDescent="0.25">
      <c r="B54" s="296" t="s">
        <v>111</v>
      </c>
      <c r="C54" s="290"/>
      <c r="D54" s="290"/>
      <c r="E54" s="290"/>
      <c r="F54" s="301"/>
    </row>
    <row r="55" spans="2:6" ht="12.9" customHeight="1" x14ac:dyDescent="0.2">
      <c r="B55" s="294"/>
      <c r="C55" s="290"/>
      <c r="D55" s="290"/>
      <c r="E55" s="290"/>
      <c r="F55" s="301"/>
    </row>
    <row r="56" spans="2:6" ht="22.5" customHeight="1" x14ac:dyDescent="0.2">
      <c r="B56" s="330" t="s">
        <v>56</v>
      </c>
      <c r="C56" s="330"/>
      <c r="D56" s="330" t="s">
        <v>57</v>
      </c>
      <c r="E56" s="330"/>
      <c r="F56" s="330"/>
    </row>
    <row r="57" spans="2:6" ht="20.399999999999999" x14ac:dyDescent="0.2">
      <c r="B57" s="295" t="s">
        <v>0</v>
      </c>
      <c r="C57" s="295" t="s">
        <v>1</v>
      </c>
      <c r="D57" s="295" t="s">
        <v>58</v>
      </c>
      <c r="E57" s="295" t="s">
        <v>59</v>
      </c>
      <c r="F57" s="295" t="s">
        <v>120</v>
      </c>
    </row>
    <row r="58" spans="2:6" ht="12.9" customHeight="1" x14ac:dyDescent="0.2">
      <c r="B58" s="284" t="s">
        <v>2</v>
      </c>
      <c r="C58" s="284" t="s">
        <v>17</v>
      </c>
      <c r="D58" s="10">
        <v>0</v>
      </c>
      <c r="E58" s="10">
        <v>0</v>
      </c>
      <c r="F58" s="298">
        <f>E58/' 2015.'!$O$1</f>
        <v>0</v>
      </c>
    </row>
    <row r="59" spans="2:6" ht="12.9" customHeight="1" x14ac:dyDescent="0.2">
      <c r="B59" s="284">
        <v>124</v>
      </c>
      <c r="C59" s="284" t="s">
        <v>18</v>
      </c>
      <c r="D59" s="10">
        <v>0</v>
      </c>
      <c r="E59" s="10">
        <v>0</v>
      </c>
      <c r="F59" s="298">
        <f>E59/' 2015.'!$O$1</f>
        <v>0</v>
      </c>
    </row>
    <row r="60" spans="2:6" ht="12.9" customHeight="1" x14ac:dyDescent="0.2">
      <c r="B60" s="284" t="s">
        <v>4</v>
      </c>
      <c r="C60" s="284" t="s">
        <v>19</v>
      </c>
      <c r="D60" s="10">
        <v>0</v>
      </c>
      <c r="E60" s="10">
        <v>0</v>
      </c>
      <c r="F60" s="298">
        <f>E60/' 2015.'!$O$1</f>
        <v>0</v>
      </c>
    </row>
    <row r="61" spans="2:6" ht="12.9" customHeight="1" x14ac:dyDescent="0.2">
      <c r="B61" s="284" t="s">
        <v>5</v>
      </c>
      <c r="C61" s="284" t="s">
        <v>20</v>
      </c>
      <c r="D61" s="10">
        <v>0</v>
      </c>
      <c r="E61" s="10">
        <v>0</v>
      </c>
      <c r="F61" s="298">
        <f>E61/' 2015.'!$O$1</f>
        <v>0</v>
      </c>
    </row>
    <row r="62" spans="2:6" ht="12.9" customHeight="1" x14ac:dyDescent="0.2">
      <c r="B62" s="284" t="s">
        <v>6</v>
      </c>
      <c r="C62" s="284" t="s">
        <v>21</v>
      </c>
      <c r="D62" s="10">
        <v>0</v>
      </c>
      <c r="E62" s="10">
        <v>0</v>
      </c>
      <c r="F62" s="298">
        <f>E62/' 2015.'!$O$1</f>
        <v>0</v>
      </c>
    </row>
    <row r="63" spans="2:6" ht="12.9" customHeight="1" x14ac:dyDescent="0.2">
      <c r="B63" s="284" t="s">
        <v>7</v>
      </c>
      <c r="C63" s="284" t="s">
        <v>22</v>
      </c>
      <c r="D63" s="10">
        <v>0</v>
      </c>
      <c r="E63" s="10">
        <v>0</v>
      </c>
      <c r="F63" s="298">
        <f>E63/' 2015.'!$O$1</f>
        <v>0</v>
      </c>
    </row>
    <row r="64" spans="2:6" ht="12.9" customHeight="1" x14ac:dyDescent="0.2">
      <c r="B64" s="284" t="s">
        <v>8</v>
      </c>
      <c r="C64" s="284" t="s">
        <v>23</v>
      </c>
      <c r="D64" s="10">
        <v>0</v>
      </c>
      <c r="E64" s="10">
        <v>0</v>
      </c>
      <c r="F64" s="298">
        <f>E64/' 2015.'!$O$1</f>
        <v>0</v>
      </c>
    </row>
    <row r="65" spans="2:6" ht="12.9" customHeight="1" x14ac:dyDescent="0.2">
      <c r="B65" s="284" t="s">
        <v>9</v>
      </c>
      <c r="C65" s="284" t="s">
        <v>24</v>
      </c>
      <c r="D65" s="10">
        <v>0</v>
      </c>
      <c r="E65" s="10">
        <v>0</v>
      </c>
      <c r="F65" s="298">
        <f>E65/' 2015.'!$O$1</f>
        <v>0</v>
      </c>
    </row>
    <row r="66" spans="2:6" ht="12.9" customHeight="1" x14ac:dyDescent="0.2">
      <c r="B66" s="284" t="s">
        <v>10</v>
      </c>
      <c r="C66" s="284" t="s">
        <v>25</v>
      </c>
      <c r="D66" s="10">
        <v>0</v>
      </c>
      <c r="E66" s="10">
        <v>0</v>
      </c>
      <c r="F66" s="298">
        <f>E66/' 2015.'!$O$1</f>
        <v>0</v>
      </c>
    </row>
    <row r="67" spans="2:6" ht="12.9" customHeight="1" x14ac:dyDescent="0.2">
      <c r="B67" s="284" t="s">
        <v>11</v>
      </c>
      <c r="C67" s="284" t="s">
        <v>26</v>
      </c>
      <c r="D67" s="10">
        <v>0</v>
      </c>
      <c r="E67" s="10">
        <v>0</v>
      </c>
      <c r="F67" s="298">
        <f>E67/' 2015.'!$O$1</f>
        <v>0</v>
      </c>
    </row>
    <row r="68" spans="2:6" ht="12.9" customHeight="1" x14ac:dyDescent="0.2">
      <c r="B68" s="284" t="s">
        <v>12</v>
      </c>
      <c r="C68" s="284" t="s">
        <v>27</v>
      </c>
      <c r="D68" s="10">
        <v>0</v>
      </c>
      <c r="E68" s="10">
        <v>0</v>
      </c>
      <c r="F68" s="298">
        <f>E68/' 2015.'!$O$1</f>
        <v>0</v>
      </c>
    </row>
    <row r="69" spans="2:6" ht="12.9" customHeight="1" x14ac:dyDescent="0.2">
      <c r="B69" s="284" t="s">
        <v>13</v>
      </c>
      <c r="C69" s="284" t="s">
        <v>28</v>
      </c>
      <c r="D69" s="10">
        <v>0</v>
      </c>
      <c r="E69" s="10">
        <v>0</v>
      </c>
      <c r="F69" s="298">
        <f>E69/' 2015.'!$O$1</f>
        <v>0</v>
      </c>
    </row>
    <row r="70" spans="2:6" ht="12.9" customHeight="1" x14ac:dyDescent="0.2">
      <c r="B70" s="284" t="s">
        <v>14</v>
      </c>
      <c r="C70" s="284" t="s">
        <v>29</v>
      </c>
      <c r="D70" s="10">
        <v>0</v>
      </c>
      <c r="E70" s="10">
        <v>0</v>
      </c>
      <c r="F70" s="298">
        <f>E70/' 2015.'!$O$1</f>
        <v>0</v>
      </c>
    </row>
    <row r="71" spans="2:6" ht="12.9" customHeight="1" x14ac:dyDescent="0.2">
      <c r="B71" s="284" t="s">
        <v>15</v>
      </c>
      <c r="C71" s="284" t="s">
        <v>30</v>
      </c>
      <c r="D71" s="10">
        <v>0</v>
      </c>
      <c r="E71" s="10">
        <v>0</v>
      </c>
      <c r="F71" s="298">
        <f>E71/' 2015.'!$O$1</f>
        <v>0</v>
      </c>
    </row>
    <row r="72" spans="2:6" ht="12.9" customHeight="1" x14ac:dyDescent="0.2">
      <c r="B72" s="284" t="s">
        <v>16</v>
      </c>
      <c r="C72" s="284" t="s">
        <v>31</v>
      </c>
      <c r="D72" s="10">
        <v>0</v>
      </c>
      <c r="E72" s="10">
        <v>0</v>
      </c>
      <c r="F72" s="298">
        <f>E72/' 2015.'!$O$1</f>
        <v>0</v>
      </c>
    </row>
    <row r="73" spans="2:6" s="8" customFormat="1" ht="12.9" customHeight="1" x14ac:dyDescent="0.2">
      <c r="B73" s="6" t="s">
        <v>32</v>
      </c>
      <c r="C73" s="6"/>
      <c r="D73" s="17"/>
      <c r="E73" s="17">
        <f>SUM(E58:E72)</f>
        <v>0</v>
      </c>
      <c r="F73" s="17">
        <f>E73/' 2015.'!$O$1</f>
        <v>0</v>
      </c>
    </row>
    <row r="74" spans="2:6" ht="12.9" customHeight="1" x14ac:dyDescent="0.2">
      <c r="B74" s="18" t="s">
        <v>121</v>
      </c>
      <c r="C74" s="4"/>
      <c r="D74" s="19"/>
      <c r="E74" s="5">
        <f>+E73/1000000</f>
        <v>0</v>
      </c>
      <c r="F74" s="5">
        <f>E74/' 2015.'!$O$1</f>
        <v>0</v>
      </c>
    </row>
    <row r="75" spans="2:6" ht="12.9" customHeight="1" x14ac:dyDescent="0.2">
      <c r="B75" s="11"/>
      <c r="D75" s="10"/>
      <c r="E75" s="10"/>
      <c r="F75" s="298"/>
    </row>
    <row r="76" spans="2:6" s="291" customFormat="1" ht="12.9" customHeight="1" x14ac:dyDescent="0.2">
      <c r="B76" s="293"/>
      <c r="D76" s="292"/>
      <c r="E76" s="292"/>
      <c r="F76" s="298"/>
    </row>
    <row r="77" spans="2:6" s="291" customFormat="1" ht="12.9" customHeight="1" x14ac:dyDescent="0.25">
      <c r="B77" s="299" t="s">
        <v>112</v>
      </c>
      <c r="C77" s="297"/>
      <c r="D77" s="298"/>
      <c r="E77" s="298"/>
      <c r="F77" s="298"/>
    </row>
    <row r="78" spans="2:6" ht="12.9" customHeight="1" x14ac:dyDescent="0.25">
      <c r="B78" s="300" t="s">
        <v>122</v>
      </c>
      <c r="C78" s="297"/>
      <c r="D78" s="298"/>
      <c r="E78" s="298"/>
      <c r="F78" s="298"/>
    </row>
    <row r="79" spans="2:6" ht="12.9" customHeight="1" x14ac:dyDescent="0.2">
      <c r="B79" s="331"/>
      <c r="C79" s="331"/>
      <c r="D79" s="331"/>
      <c r="E79" s="331"/>
      <c r="F79" s="329"/>
    </row>
    <row r="80" spans="2:6" s="291" customFormat="1" ht="12.9" customHeight="1" x14ac:dyDescent="0.2">
      <c r="B80" s="7"/>
      <c r="C80" s="7"/>
      <c r="D80" s="7"/>
      <c r="E80" s="295" t="s">
        <v>59</v>
      </c>
      <c r="F80" s="295" t="s">
        <v>120</v>
      </c>
    </row>
    <row r="81" spans="2:6" ht="12.9" customHeight="1" x14ac:dyDescent="0.2">
      <c r="B81" s="3" t="s">
        <v>36</v>
      </c>
      <c r="E81" s="13">
        <f>+E25+E74</f>
        <v>1176.185369</v>
      </c>
      <c r="F81" s="13">
        <f>E81/' 2015.'!$O$1</f>
        <v>156.10662538987324</v>
      </c>
    </row>
    <row r="82" spans="2:6" ht="12.9" customHeight="1" x14ac:dyDescent="0.2">
      <c r="B82" s="7" t="s">
        <v>37</v>
      </c>
      <c r="C82" s="7"/>
      <c r="D82" s="7"/>
      <c r="E82" s="20">
        <f>+E51</f>
        <v>533.36553200000003</v>
      </c>
      <c r="F82" s="20">
        <f>E82/' 2015.'!$O$1</f>
        <v>70.789771318601098</v>
      </c>
    </row>
    <row r="85" spans="2:6" ht="12.9" customHeight="1" x14ac:dyDescent="0.2">
      <c r="B85" s="302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3 B32:B49 B58:B72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91" customWidth="1"/>
    <col min="2" max="3" width="10.28515625" style="291" customWidth="1"/>
    <col min="4" max="4" width="13.85546875" style="291" customWidth="1"/>
    <col min="5" max="6" width="14.140625" style="291" customWidth="1"/>
    <col min="7" max="7" width="10.28515625" style="291" customWidth="1"/>
    <col min="8" max="8" width="11.42578125" style="291" customWidth="1"/>
    <col min="9" max="10" width="17.85546875" style="291" customWidth="1"/>
    <col min="11" max="16384" width="9.28515625" style="291"/>
  </cols>
  <sheetData>
    <row r="2" spans="2:6" ht="12.9" customHeight="1" x14ac:dyDescent="0.3">
      <c r="B2" s="282" t="s">
        <v>113</v>
      </c>
      <c r="C2" s="277"/>
      <c r="D2" s="301"/>
      <c r="E2" s="301"/>
      <c r="F2" s="301"/>
    </row>
    <row r="3" spans="2:6" ht="12.9" customHeight="1" x14ac:dyDescent="0.2">
      <c r="B3" s="294"/>
      <c r="C3" s="301"/>
      <c r="D3" s="301"/>
      <c r="E3" s="301"/>
      <c r="F3" s="301"/>
    </row>
    <row r="4" spans="2:6" ht="22.5" customHeight="1" x14ac:dyDescent="0.2">
      <c r="B4" s="330" t="s">
        <v>56</v>
      </c>
      <c r="C4" s="330"/>
      <c r="D4" s="330" t="s">
        <v>57</v>
      </c>
      <c r="E4" s="330"/>
      <c r="F4" s="330"/>
    </row>
    <row r="5" spans="2:6" ht="20.399999999999999" x14ac:dyDescent="0.2">
      <c r="B5" s="295" t="s">
        <v>0</v>
      </c>
      <c r="C5" s="295" t="s">
        <v>1</v>
      </c>
      <c r="D5" s="295" t="s">
        <v>58</v>
      </c>
      <c r="E5" s="295" t="s">
        <v>59</v>
      </c>
      <c r="F5" s="295" t="s">
        <v>120</v>
      </c>
    </row>
    <row r="6" spans="2:6" ht="12.9" customHeight="1" x14ac:dyDescent="0.2">
      <c r="B6" s="284" t="s">
        <v>2</v>
      </c>
      <c r="C6" s="284" t="s">
        <v>17</v>
      </c>
      <c r="D6" s="298">
        <v>1076620</v>
      </c>
      <c r="E6" s="298">
        <v>5353629</v>
      </c>
      <c r="F6" s="298">
        <f>E6/' 2015.'!$O$1</f>
        <v>710548.67608998599</v>
      </c>
    </row>
    <row r="7" spans="2:6" ht="12.9" customHeight="1" x14ac:dyDescent="0.2">
      <c r="B7" s="284" t="s">
        <v>3</v>
      </c>
      <c r="C7" s="284" t="s">
        <v>18</v>
      </c>
      <c r="D7" s="298">
        <v>836283</v>
      </c>
      <c r="E7" s="298">
        <v>4178956</v>
      </c>
      <c r="F7" s="298">
        <f>E7/' 2015.'!$O$1</f>
        <v>554642.77656115196</v>
      </c>
    </row>
    <row r="8" spans="2:6" ht="12.9" customHeight="1" x14ac:dyDescent="0.2">
      <c r="B8" s="284" t="s">
        <v>4</v>
      </c>
      <c r="C8" s="284" t="s">
        <v>19</v>
      </c>
      <c r="D8" s="298">
        <v>1532530</v>
      </c>
      <c r="E8" s="298">
        <v>423872</v>
      </c>
      <c r="F8" s="298">
        <f>E8/' 2015.'!$O$1</f>
        <v>56257.48224832437</v>
      </c>
    </row>
    <row r="9" spans="2:6" ht="12.9" customHeight="1" x14ac:dyDescent="0.2">
      <c r="B9" s="284" t="s">
        <v>5</v>
      </c>
      <c r="C9" s="284" t="s">
        <v>20</v>
      </c>
      <c r="D9" s="298">
        <v>1994850</v>
      </c>
      <c r="E9" s="298">
        <v>1993756</v>
      </c>
      <c r="F9" s="298">
        <f>E9/' 2015.'!$O$1</f>
        <v>264616.89561351115</v>
      </c>
    </row>
    <row r="10" spans="2:6" ht="12.9" customHeight="1" x14ac:dyDescent="0.2">
      <c r="B10" s="284" t="s">
        <v>6</v>
      </c>
      <c r="C10" s="284" t="s">
        <v>21</v>
      </c>
      <c r="D10" s="298">
        <v>94035410</v>
      </c>
      <c r="E10" s="298">
        <v>2203211</v>
      </c>
      <c r="F10" s="298">
        <f>E10/' 2015.'!$O$1</f>
        <v>292416.35144999664</v>
      </c>
    </row>
    <row r="11" spans="2:6" ht="12.9" customHeight="1" x14ac:dyDescent="0.2">
      <c r="B11" s="284" t="s">
        <v>7</v>
      </c>
      <c r="C11" s="284" t="s">
        <v>22</v>
      </c>
      <c r="D11" s="298">
        <v>12176000</v>
      </c>
      <c r="E11" s="298">
        <v>646754</v>
      </c>
      <c r="F11" s="298">
        <f>E11/' 2015.'!$O$1</f>
        <v>85839.007233393058</v>
      </c>
    </row>
    <row r="12" spans="2:6" ht="12.9" customHeight="1" x14ac:dyDescent="0.2">
      <c r="B12" s="284" t="s">
        <v>8</v>
      </c>
      <c r="C12" s="284" t="s">
        <v>23</v>
      </c>
      <c r="D12" s="298">
        <v>1215740</v>
      </c>
      <c r="E12" s="298">
        <v>950866</v>
      </c>
      <c r="F12" s="298">
        <f>E12/' 2015.'!$O$1</f>
        <v>126201.60594598181</v>
      </c>
    </row>
    <row r="13" spans="2:6" ht="12.9" customHeight="1" x14ac:dyDescent="0.2">
      <c r="B13" s="284" t="s">
        <v>38</v>
      </c>
      <c r="C13" s="284" t="s">
        <v>39</v>
      </c>
      <c r="D13" s="298">
        <v>31150</v>
      </c>
      <c r="E13" s="298">
        <v>2688</v>
      </c>
      <c r="F13" s="298">
        <f>E13/' 2015.'!$O$1</f>
        <v>356.75890901851483</v>
      </c>
    </row>
    <row r="14" spans="2:6" ht="12.9" customHeight="1" x14ac:dyDescent="0.2">
      <c r="B14" s="284" t="s">
        <v>9</v>
      </c>
      <c r="C14" s="284" t="s">
        <v>24</v>
      </c>
      <c r="D14" s="298">
        <v>4756872</v>
      </c>
      <c r="E14" s="298">
        <v>3840401</v>
      </c>
      <c r="F14" s="298">
        <f>E14/' 2015.'!$O$1</f>
        <v>509708.80615833827</v>
      </c>
    </row>
    <row r="15" spans="2:6" ht="12.9" customHeight="1" x14ac:dyDescent="0.2">
      <c r="B15" s="284" t="s">
        <v>10</v>
      </c>
      <c r="C15" s="284" t="s">
        <v>25</v>
      </c>
      <c r="D15" s="298">
        <v>9211641</v>
      </c>
      <c r="E15" s="298">
        <v>63899208</v>
      </c>
      <c r="F15" s="298">
        <f>E15/' 2015.'!$O$1</f>
        <v>8480882.3412303403</v>
      </c>
    </row>
    <row r="16" spans="2:6" ht="12.9" customHeight="1" x14ac:dyDescent="0.2">
      <c r="B16" s="284" t="s">
        <v>11</v>
      </c>
      <c r="C16" s="284" t="s">
        <v>26</v>
      </c>
      <c r="D16" s="298">
        <v>892623</v>
      </c>
      <c r="E16" s="298">
        <v>9121409</v>
      </c>
      <c r="F16" s="298">
        <f>E16/' 2015.'!$O$1</f>
        <v>1210619.0191784457</v>
      </c>
    </row>
    <row r="17" spans="2:18" ht="12.9" customHeight="1" x14ac:dyDescent="0.2">
      <c r="B17" s="284" t="s">
        <v>12</v>
      </c>
      <c r="C17" s="284" t="s">
        <v>27</v>
      </c>
      <c r="D17" s="298">
        <v>14871600</v>
      </c>
      <c r="E17" s="298">
        <v>103307579</v>
      </c>
      <c r="F17" s="298">
        <f>E17/' 2015.'!$O$1</f>
        <v>13711272.015395844</v>
      </c>
    </row>
    <row r="18" spans="2:18" ht="12.9" customHeight="1" x14ac:dyDescent="0.2">
      <c r="B18" s="284" t="s">
        <v>13</v>
      </c>
      <c r="C18" s="284" t="s">
        <v>28</v>
      </c>
      <c r="D18" s="298">
        <v>1709662</v>
      </c>
      <c r="E18" s="298">
        <v>102029</v>
      </c>
      <c r="F18" s="298">
        <f>E18/' 2015.'!$O$1</f>
        <v>13541.57541973588</v>
      </c>
    </row>
    <row r="19" spans="2:18" ht="12.9" customHeight="1" x14ac:dyDescent="0.2">
      <c r="B19" s="284" t="s">
        <v>40</v>
      </c>
      <c r="C19" s="284" t="s">
        <v>41</v>
      </c>
      <c r="D19" s="298">
        <v>4809</v>
      </c>
      <c r="E19" s="298">
        <v>7243</v>
      </c>
      <c r="F19" s="298">
        <f>E19/' 2015.'!$O$1</f>
        <v>961.31130134713646</v>
      </c>
    </row>
    <row r="20" spans="2:18" ht="12.9" customHeight="1" x14ac:dyDescent="0.2">
      <c r="B20" s="284" t="s">
        <v>42</v>
      </c>
      <c r="C20" s="284" t="s">
        <v>43</v>
      </c>
      <c r="D20" s="298">
        <v>10057</v>
      </c>
      <c r="E20" s="298">
        <v>36696</v>
      </c>
      <c r="F20" s="298">
        <f>E20/' 2015.'!$O$1</f>
        <v>4870.3961775831176</v>
      </c>
    </row>
    <row r="21" spans="2:18" ht="12.9" customHeight="1" x14ac:dyDescent="0.2">
      <c r="B21" s="284" t="s">
        <v>14</v>
      </c>
      <c r="C21" s="284" t="s">
        <v>29</v>
      </c>
      <c r="D21" s="298">
        <v>2096256</v>
      </c>
      <c r="E21" s="298">
        <v>7975061</v>
      </c>
      <c r="F21" s="298">
        <f>E21/' 2015.'!$O$1</f>
        <v>1058472.4931979561</v>
      </c>
      <c r="I21" s="13"/>
    </row>
    <row r="22" spans="2:18" ht="12.9" customHeight="1" x14ac:dyDescent="0.2">
      <c r="B22" s="284" t="s">
        <v>15</v>
      </c>
      <c r="C22" s="284" t="s">
        <v>30</v>
      </c>
      <c r="D22" s="298">
        <v>143499483</v>
      </c>
      <c r="E22" s="298">
        <v>1085093748</v>
      </c>
      <c r="F22" s="298">
        <f>E22/' 2015.'!$O$1</f>
        <v>144016689.62771252</v>
      </c>
      <c r="I22" s="13"/>
    </row>
    <row r="23" spans="2:18" ht="12.9" customHeight="1" x14ac:dyDescent="0.2">
      <c r="B23" s="284" t="s">
        <v>16</v>
      </c>
      <c r="C23" s="284" t="s">
        <v>31</v>
      </c>
      <c r="D23" s="298">
        <v>288280</v>
      </c>
      <c r="E23" s="298">
        <v>505568</v>
      </c>
      <c r="F23" s="298">
        <f>E23/' 2015.'!$O$1</f>
        <v>67100.404804565667</v>
      </c>
      <c r="I23" s="13"/>
      <c r="J23" s="13"/>
    </row>
    <row r="24" spans="2:18" s="30" customFormat="1" ht="12.9" customHeight="1" x14ac:dyDescent="0.2">
      <c r="B24" s="16" t="s">
        <v>32</v>
      </c>
      <c r="C24" s="6"/>
      <c r="D24" s="6"/>
      <c r="E24" s="17">
        <f>SUM(E6:E23)</f>
        <v>1289642674</v>
      </c>
      <c r="F24" s="17">
        <f>E24/' 2015.'!$O$1</f>
        <v>171164997.54462802</v>
      </c>
      <c r="I24" s="26"/>
      <c r="J24" s="26"/>
    </row>
    <row r="25" spans="2:18" ht="12.9" customHeight="1" x14ac:dyDescent="0.2">
      <c r="B25" s="18" t="s">
        <v>121</v>
      </c>
      <c r="C25" s="4"/>
      <c r="D25" s="19"/>
      <c r="E25" s="5">
        <f>+E24/1000000</f>
        <v>1289.6426739999999</v>
      </c>
      <c r="F25" s="5">
        <f>E25/' 2015.'!$O$1</f>
        <v>171.16499754462802</v>
      </c>
      <c r="J25" s="13"/>
    </row>
    <row r="26" spans="2:18" ht="12.9" customHeight="1" x14ac:dyDescent="0.2">
      <c r="B26" s="293"/>
      <c r="D26" s="287"/>
      <c r="E26" s="287"/>
      <c r="F26" s="287"/>
    </row>
    <row r="27" spans="2:18" ht="12.9" customHeight="1" x14ac:dyDescent="0.2">
      <c r="B27" s="293"/>
      <c r="D27" s="287"/>
      <c r="E27" s="287"/>
      <c r="F27" s="287"/>
    </row>
    <row r="28" spans="2:18" ht="12.9" customHeight="1" x14ac:dyDescent="0.25">
      <c r="B28" s="299" t="s">
        <v>114</v>
      </c>
      <c r="C28" s="301"/>
      <c r="D28" s="301"/>
      <c r="E28" s="301"/>
      <c r="F28" s="301"/>
    </row>
    <row r="29" spans="2:18" ht="12.9" customHeight="1" x14ac:dyDescent="0.2">
      <c r="B29" s="288"/>
      <c r="C29" s="301"/>
      <c r="D29" s="301"/>
      <c r="E29" s="301"/>
      <c r="F29" s="301"/>
      <c r="R29" s="27"/>
    </row>
    <row r="30" spans="2:18" ht="22.5" customHeight="1" x14ac:dyDescent="0.2">
      <c r="B30" s="330" t="s">
        <v>56</v>
      </c>
      <c r="C30" s="330"/>
      <c r="D30" s="330" t="s">
        <v>61</v>
      </c>
      <c r="E30" s="330"/>
      <c r="F30" s="330"/>
      <c r="R30" s="27"/>
    </row>
    <row r="31" spans="2:18" ht="20.399999999999999" x14ac:dyDescent="0.2">
      <c r="B31" s="295" t="s">
        <v>0</v>
      </c>
      <c r="C31" s="295" t="s">
        <v>1</v>
      </c>
      <c r="D31" s="295" t="s">
        <v>58</v>
      </c>
      <c r="E31" s="295" t="s">
        <v>59</v>
      </c>
      <c r="F31" s="295" t="s">
        <v>120</v>
      </c>
      <c r="R31" s="27"/>
    </row>
    <row r="32" spans="2:18" ht="12.9" customHeight="1" x14ac:dyDescent="0.2">
      <c r="B32" s="284" t="s">
        <v>2</v>
      </c>
      <c r="C32" s="284" t="s">
        <v>17</v>
      </c>
      <c r="D32" s="298">
        <v>286690</v>
      </c>
      <c r="E32" s="298">
        <v>1442654</v>
      </c>
      <c r="F32" s="298">
        <f>E32/' 2015.'!$O$1</f>
        <v>191473.09045059391</v>
      </c>
      <c r="R32" s="27"/>
    </row>
    <row r="33" spans="2:18" ht="12.9" customHeight="1" x14ac:dyDescent="0.2">
      <c r="B33" s="284">
        <v>124</v>
      </c>
      <c r="C33" s="284" t="s">
        <v>18</v>
      </c>
      <c r="D33" s="298">
        <v>331035</v>
      </c>
      <c r="E33" s="298">
        <v>1687934</v>
      </c>
      <c r="F33" s="298">
        <f>E33/' 2015.'!$O$1</f>
        <v>224027.34089853341</v>
      </c>
      <c r="R33" s="27"/>
    </row>
    <row r="34" spans="2:18" ht="12.9" customHeight="1" x14ac:dyDescent="0.2">
      <c r="B34" s="284" t="s">
        <v>4</v>
      </c>
      <c r="C34" s="284" t="s">
        <v>19</v>
      </c>
      <c r="D34" s="298">
        <v>972300</v>
      </c>
      <c r="E34" s="298">
        <v>270532</v>
      </c>
      <c r="F34" s="298">
        <f>E34/' 2015.'!$O$1</f>
        <v>35905.766806025611</v>
      </c>
    </row>
    <row r="35" spans="2:18" ht="12.9" customHeight="1" x14ac:dyDescent="0.2">
      <c r="B35" s="284" t="s">
        <v>5</v>
      </c>
      <c r="C35" s="284" t="s">
        <v>20</v>
      </c>
      <c r="D35" s="298">
        <v>1497350</v>
      </c>
      <c r="E35" s="298">
        <v>1489444</v>
      </c>
      <c r="F35" s="298">
        <f>E35/' 2015.'!$O$1</f>
        <v>197683.19065631428</v>
      </c>
    </row>
    <row r="36" spans="2:18" ht="12.9" customHeight="1" x14ac:dyDescent="0.2">
      <c r="B36" s="284" t="s">
        <v>6</v>
      </c>
      <c r="C36" s="284" t="s">
        <v>21</v>
      </c>
      <c r="D36" s="298">
        <v>79606935</v>
      </c>
      <c r="E36" s="298">
        <v>1941546</v>
      </c>
      <c r="F36" s="298">
        <f>E36/' 2015.'!$O$1</f>
        <v>257687.43778618355</v>
      </c>
    </row>
    <row r="37" spans="2:18" ht="12.9" customHeight="1" x14ac:dyDescent="0.2">
      <c r="B37" s="284" t="s">
        <v>7</v>
      </c>
      <c r="C37" s="284" t="s">
        <v>22</v>
      </c>
      <c r="D37" s="298">
        <v>2496000</v>
      </c>
      <c r="E37" s="298">
        <v>148642</v>
      </c>
      <c r="F37" s="298">
        <f>E37/' 2015.'!$O$1</f>
        <v>19728.183688366844</v>
      </c>
    </row>
    <row r="38" spans="2:18" ht="12.9" customHeight="1" x14ac:dyDescent="0.2">
      <c r="B38" s="284" t="s">
        <v>8</v>
      </c>
      <c r="C38" s="284" t="s">
        <v>23</v>
      </c>
      <c r="D38" s="298">
        <v>338690</v>
      </c>
      <c r="E38" s="298">
        <v>272505</v>
      </c>
      <c r="F38" s="298">
        <f>E38/' 2015.'!$O$1</f>
        <v>36167.628907027669</v>
      </c>
    </row>
    <row r="39" spans="2:18" ht="12.9" customHeight="1" x14ac:dyDescent="0.2">
      <c r="B39" s="284" t="s">
        <v>38</v>
      </c>
      <c r="C39" s="284" t="s">
        <v>39</v>
      </c>
      <c r="D39" s="298">
        <v>2040</v>
      </c>
      <c r="E39" s="298">
        <v>200</v>
      </c>
      <c r="F39" s="298">
        <f>E39/' 2015.'!$O$1</f>
        <v>26.54456168292521</v>
      </c>
    </row>
    <row r="40" spans="2:18" ht="12.9" customHeight="1" x14ac:dyDescent="0.2">
      <c r="B40" s="284" t="s">
        <v>9</v>
      </c>
      <c r="C40" s="284" t="s">
        <v>24</v>
      </c>
      <c r="D40" s="298">
        <v>921864</v>
      </c>
      <c r="E40" s="298">
        <v>753221</v>
      </c>
      <c r="F40" s="298">
        <f>E40/' 2015.'!$O$1</f>
        <v>99969.606476873043</v>
      </c>
    </row>
    <row r="41" spans="2:18" ht="12.9" customHeight="1" x14ac:dyDescent="0.2">
      <c r="B41" s="284" t="s">
        <v>10</v>
      </c>
      <c r="C41" s="284" t="s">
        <v>25</v>
      </c>
      <c r="D41" s="298">
        <v>2022700</v>
      </c>
      <c r="E41" s="298">
        <v>14204754</v>
      </c>
      <c r="F41" s="298">
        <f>E41/' 2015.'!$O$1</f>
        <v>1885294.8437188929</v>
      </c>
    </row>
    <row r="42" spans="2:18" ht="12.9" customHeight="1" x14ac:dyDescent="0.2">
      <c r="B42" s="284" t="s">
        <v>11</v>
      </c>
      <c r="C42" s="284" t="s">
        <v>26</v>
      </c>
      <c r="D42" s="298">
        <v>483635</v>
      </c>
      <c r="E42" s="298">
        <v>5035035</v>
      </c>
      <c r="F42" s="298">
        <f>E42/' 2015.'!$O$1</f>
        <v>668263.98566593661</v>
      </c>
    </row>
    <row r="43" spans="2:18" ht="12.9" customHeight="1" x14ac:dyDescent="0.2">
      <c r="B43" s="284" t="s">
        <v>12</v>
      </c>
      <c r="C43" s="284" t="s">
        <v>27</v>
      </c>
      <c r="D43" s="298">
        <v>2936794</v>
      </c>
      <c r="E43" s="298">
        <v>20588067</v>
      </c>
      <c r="F43" s="298">
        <f>E43/' 2015.'!$O$1</f>
        <v>2732506.072068485</v>
      </c>
    </row>
    <row r="44" spans="2:18" ht="12.9" customHeight="1" x14ac:dyDescent="0.2">
      <c r="B44" s="284" t="s">
        <v>13</v>
      </c>
      <c r="C44" s="284" t="s">
        <v>28</v>
      </c>
      <c r="D44" s="298">
        <v>1499102</v>
      </c>
      <c r="E44" s="298">
        <v>98391</v>
      </c>
      <c r="F44" s="298">
        <f>E44/' 2015.'!$O$1</f>
        <v>13058.729842723471</v>
      </c>
    </row>
    <row r="45" spans="2:18" ht="12.9" customHeight="1" x14ac:dyDescent="0.2">
      <c r="B45" s="284" t="s">
        <v>40</v>
      </c>
      <c r="C45" s="284" t="s">
        <v>41</v>
      </c>
      <c r="D45" s="298">
        <v>930</v>
      </c>
      <c r="E45" s="298">
        <v>1572</v>
      </c>
      <c r="F45" s="298">
        <f>E45/' 2015.'!$O$1</f>
        <v>208.64025482779215</v>
      </c>
    </row>
    <row r="46" spans="2:18" ht="12.9" customHeight="1" x14ac:dyDescent="0.2">
      <c r="B46" s="25" t="s">
        <v>42</v>
      </c>
      <c r="C46" s="25" t="s">
        <v>43</v>
      </c>
      <c r="D46" s="298">
        <v>4246</v>
      </c>
      <c r="E46" s="298">
        <v>16251</v>
      </c>
      <c r="F46" s="298">
        <f>E46/' 2015.'!$O$1</f>
        <v>2156.8783595460877</v>
      </c>
    </row>
    <row r="47" spans="2:18" ht="12.9" customHeight="1" x14ac:dyDescent="0.2">
      <c r="B47" s="284" t="s">
        <v>14</v>
      </c>
      <c r="C47" s="284" t="s">
        <v>29</v>
      </c>
      <c r="D47" s="298">
        <v>1875940</v>
      </c>
      <c r="E47" s="298">
        <v>7388138</v>
      </c>
      <c r="F47" s="298">
        <f>E47/' 2015.'!$O$1</f>
        <v>980574.42431481846</v>
      </c>
    </row>
    <row r="48" spans="2:18" ht="12.9" customHeight="1" x14ac:dyDescent="0.2">
      <c r="B48" s="284" t="s">
        <v>15</v>
      </c>
      <c r="C48" s="284" t="s">
        <v>30</v>
      </c>
      <c r="D48" s="298">
        <v>68603997</v>
      </c>
      <c r="E48" s="298">
        <v>524591125</v>
      </c>
      <c r="F48" s="298">
        <f>E48/' 2015.'!$O$1</f>
        <v>69625207.379388139</v>
      </c>
    </row>
    <row r="49" spans="2:6" ht="12.9" customHeight="1" x14ac:dyDescent="0.2">
      <c r="B49" s="284" t="s">
        <v>16</v>
      </c>
      <c r="C49" s="284" t="s">
        <v>31</v>
      </c>
      <c r="D49" s="298">
        <v>78950</v>
      </c>
      <c r="E49" s="298">
        <v>137424</v>
      </c>
      <c r="F49" s="298">
        <f>E49/' 2015.'!$O$1</f>
        <v>18239.299223571568</v>
      </c>
    </row>
    <row r="50" spans="2:6" s="30" customFormat="1" ht="12.9" customHeight="1" x14ac:dyDescent="0.2">
      <c r="B50" s="6" t="s">
        <v>32</v>
      </c>
      <c r="C50" s="6"/>
      <c r="D50" s="17"/>
      <c r="E50" s="17">
        <f>SUM(E32:E49)</f>
        <v>580067435</v>
      </c>
      <c r="F50" s="17">
        <f>E50/' 2015.'!$O$1</f>
        <v>76988179.043068543</v>
      </c>
    </row>
    <row r="51" spans="2:6" ht="12.9" customHeight="1" x14ac:dyDescent="0.2">
      <c r="B51" s="18" t="s">
        <v>121</v>
      </c>
      <c r="C51" s="4"/>
      <c r="D51" s="19"/>
      <c r="E51" s="5">
        <f>+E50/1000000</f>
        <v>580.06743500000005</v>
      </c>
      <c r="F51" s="5">
        <f>E51/' 2015.'!$O$1</f>
        <v>76.988179043068556</v>
      </c>
    </row>
    <row r="52" spans="2:6" ht="12.9" customHeight="1" x14ac:dyDescent="0.2">
      <c r="B52" s="293"/>
      <c r="D52" s="287"/>
      <c r="E52" s="287"/>
      <c r="F52" s="287"/>
    </row>
    <row r="53" spans="2:6" ht="12.9" customHeight="1" x14ac:dyDescent="0.2">
      <c r="B53" s="293"/>
      <c r="D53" s="287"/>
      <c r="E53" s="287"/>
      <c r="F53" s="287"/>
    </row>
    <row r="54" spans="2:6" ht="12.9" customHeight="1" x14ac:dyDescent="0.25">
      <c r="B54" s="296" t="s">
        <v>115</v>
      </c>
      <c r="C54" s="301"/>
      <c r="D54" s="301"/>
      <c r="E54" s="301"/>
      <c r="F54" s="301"/>
    </row>
    <row r="55" spans="2:6" ht="12.9" customHeight="1" x14ac:dyDescent="0.2">
      <c r="B55" s="294"/>
      <c r="C55" s="301"/>
      <c r="D55" s="301"/>
      <c r="E55" s="301"/>
      <c r="F55" s="301"/>
    </row>
    <row r="56" spans="2:6" ht="22.5" customHeight="1" x14ac:dyDescent="0.2">
      <c r="B56" s="330" t="s">
        <v>56</v>
      </c>
      <c r="C56" s="330"/>
      <c r="D56" s="330" t="s">
        <v>57</v>
      </c>
      <c r="E56" s="330"/>
      <c r="F56" s="330"/>
    </row>
    <row r="57" spans="2:6" ht="20.399999999999999" x14ac:dyDescent="0.2">
      <c r="B57" s="295" t="s">
        <v>0</v>
      </c>
      <c r="C57" s="295" t="s">
        <v>1</v>
      </c>
      <c r="D57" s="295" t="s">
        <v>58</v>
      </c>
      <c r="E57" s="295" t="s">
        <v>59</v>
      </c>
      <c r="F57" s="295" t="s">
        <v>120</v>
      </c>
    </row>
    <row r="58" spans="2:6" ht="12.9" customHeight="1" x14ac:dyDescent="0.2">
      <c r="B58" s="284" t="s">
        <v>2</v>
      </c>
      <c r="C58" s="284" t="s">
        <v>17</v>
      </c>
      <c r="D58" s="298">
        <v>0</v>
      </c>
      <c r="E58" s="298">
        <v>0</v>
      </c>
      <c r="F58" s="298">
        <f>E58/' 2015.'!$O$1</f>
        <v>0</v>
      </c>
    </row>
    <row r="59" spans="2:6" ht="12.9" customHeight="1" x14ac:dyDescent="0.2">
      <c r="B59" s="284">
        <v>124</v>
      </c>
      <c r="C59" s="284" t="s">
        <v>18</v>
      </c>
      <c r="D59" s="298">
        <v>0</v>
      </c>
      <c r="E59" s="298">
        <v>0</v>
      </c>
      <c r="F59" s="298">
        <f>E59/' 2015.'!$O$1</f>
        <v>0</v>
      </c>
    </row>
    <row r="60" spans="2:6" ht="12.9" customHeight="1" x14ac:dyDescent="0.2">
      <c r="B60" s="284" t="s">
        <v>4</v>
      </c>
      <c r="C60" s="284" t="s">
        <v>19</v>
      </c>
      <c r="D60" s="298">
        <v>0</v>
      </c>
      <c r="E60" s="298">
        <v>0</v>
      </c>
      <c r="F60" s="298">
        <f>E60/' 2015.'!$O$1</f>
        <v>0</v>
      </c>
    </row>
    <row r="61" spans="2:6" ht="12.9" customHeight="1" x14ac:dyDescent="0.2">
      <c r="B61" s="284" t="s">
        <v>5</v>
      </c>
      <c r="C61" s="284" t="s">
        <v>20</v>
      </c>
      <c r="D61" s="298">
        <v>0</v>
      </c>
      <c r="E61" s="298">
        <v>0</v>
      </c>
      <c r="F61" s="298">
        <f>E61/' 2015.'!$O$1</f>
        <v>0</v>
      </c>
    </row>
    <row r="62" spans="2:6" ht="12.9" customHeight="1" x14ac:dyDescent="0.2">
      <c r="B62" s="284" t="s">
        <v>6</v>
      </c>
      <c r="C62" s="284" t="s">
        <v>21</v>
      </c>
      <c r="D62" s="298">
        <v>0</v>
      </c>
      <c r="E62" s="298">
        <v>0</v>
      </c>
      <c r="F62" s="298">
        <f>E62/' 2015.'!$O$1</f>
        <v>0</v>
      </c>
    </row>
    <row r="63" spans="2:6" ht="12.9" customHeight="1" x14ac:dyDescent="0.2">
      <c r="B63" s="284" t="s">
        <v>7</v>
      </c>
      <c r="C63" s="284" t="s">
        <v>22</v>
      </c>
      <c r="D63" s="298">
        <v>0</v>
      </c>
      <c r="E63" s="298">
        <v>0</v>
      </c>
      <c r="F63" s="298">
        <f>E63/' 2015.'!$O$1</f>
        <v>0</v>
      </c>
    </row>
    <row r="64" spans="2:6" ht="12.9" customHeight="1" x14ac:dyDescent="0.2">
      <c r="B64" s="284" t="s">
        <v>8</v>
      </c>
      <c r="C64" s="284" t="s">
        <v>23</v>
      </c>
      <c r="D64" s="298">
        <v>0</v>
      </c>
      <c r="E64" s="298">
        <v>0</v>
      </c>
      <c r="F64" s="298">
        <f>E64/' 2015.'!$O$1</f>
        <v>0</v>
      </c>
    </row>
    <row r="65" spans="2:6" ht="12.9" customHeight="1" x14ac:dyDescent="0.2">
      <c r="B65" s="284" t="s">
        <v>9</v>
      </c>
      <c r="C65" s="284" t="s">
        <v>24</v>
      </c>
      <c r="D65" s="298">
        <v>0</v>
      </c>
      <c r="E65" s="298">
        <v>0</v>
      </c>
      <c r="F65" s="298">
        <f>E65/' 2015.'!$O$1</f>
        <v>0</v>
      </c>
    </row>
    <row r="66" spans="2:6" ht="12.9" customHeight="1" x14ac:dyDescent="0.2">
      <c r="B66" s="284" t="s">
        <v>10</v>
      </c>
      <c r="C66" s="284" t="s">
        <v>25</v>
      </c>
      <c r="D66" s="298">
        <v>0</v>
      </c>
      <c r="E66" s="298">
        <v>0</v>
      </c>
      <c r="F66" s="298">
        <f>E66/' 2015.'!$O$1</f>
        <v>0</v>
      </c>
    </row>
    <row r="67" spans="2:6" ht="12.9" customHeight="1" x14ac:dyDescent="0.2">
      <c r="B67" s="284" t="s">
        <v>11</v>
      </c>
      <c r="C67" s="284" t="s">
        <v>26</v>
      </c>
      <c r="D67" s="298">
        <v>0</v>
      </c>
      <c r="E67" s="298">
        <v>0</v>
      </c>
      <c r="F67" s="298">
        <f>E67/' 2015.'!$O$1</f>
        <v>0</v>
      </c>
    </row>
    <row r="68" spans="2:6" ht="12.9" customHeight="1" x14ac:dyDescent="0.2">
      <c r="B68" s="284" t="s">
        <v>12</v>
      </c>
      <c r="C68" s="284" t="s">
        <v>27</v>
      </c>
      <c r="D68" s="298">
        <v>0</v>
      </c>
      <c r="E68" s="298">
        <v>0</v>
      </c>
      <c r="F68" s="298">
        <f>E68/' 2015.'!$O$1</f>
        <v>0</v>
      </c>
    </row>
    <row r="69" spans="2:6" ht="12.9" customHeight="1" x14ac:dyDescent="0.2">
      <c r="B69" s="284" t="s">
        <v>13</v>
      </c>
      <c r="C69" s="284" t="s">
        <v>28</v>
      </c>
      <c r="D69" s="298">
        <v>0</v>
      </c>
      <c r="E69" s="298">
        <v>0</v>
      </c>
      <c r="F69" s="298">
        <f>E69/' 2015.'!$O$1</f>
        <v>0</v>
      </c>
    </row>
    <row r="70" spans="2:6" ht="12.9" customHeight="1" x14ac:dyDescent="0.2">
      <c r="B70" s="284" t="s">
        <v>14</v>
      </c>
      <c r="C70" s="284" t="s">
        <v>29</v>
      </c>
      <c r="D70" s="298">
        <v>0</v>
      </c>
      <c r="E70" s="298">
        <v>0</v>
      </c>
      <c r="F70" s="298">
        <f>E70/' 2015.'!$O$1</f>
        <v>0</v>
      </c>
    </row>
    <row r="71" spans="2:6" ht="12.9" customHeight="1" x14ac:dyDescent="0.2">
      <c r="B71" s="284" t="s">
        <v>15</v>
      </c>
      <c r="C71" s="284" t="s">
        <v>30</v>
      </c>
      <c r="D71" s="298">
        <v>0</v>
      </c>
      <c r="E71" s="298">
        <v>0</v>
      </c>
      <c r="F71" s="298">
        <f>E71/' 2015.'!$O$1</f>
        <v>0</v>
      </c>
    </row>
    <row r="72" spans="2:6" ht="12.9" customHeight="1" x14ac:dyDescent="0.2">
      <c r="B72" s="284" t="s">
        <v>16</v>
      </c>
      <c r="C72" s="284" t="s">
        <v>31</v>
      </c>
      <c r="D72" s="298">
        <v>0</v>
      </c>
      <c r="E72" s="298">
        <v>0</v>
      </c>
      <c r="F72" s="298">
        <f>E72/' 2015.'!$O$1</f>
        <v>0</v>
      </c>
    </row>
    <row r="73" spans="2:6" s="30" customFormat="1" ht="12.9" customHeight="1" x14ac:dyDescent="0.2">
      <c r="B73" s="6" t="s">
        <v>32</v>
      </c>
      <c r="C73" s="6"/>
      <c r="D73" s="17"/>
      <c r="E73" s="17">
        <f>SUM(E58:E72)</f>
        <v>0</v>
      </c>
      <c r="F73" s="17">
        <f>E73/' 2015.'!$O$1</f>
        <v>0</v>
      </c>
    </row>
    <row r="74" spans="2:6" ht="12.9" customHeight="1" x14ac:dyDescent="0.2">
      <c r="B74" s="18" t="s">
        <v>121</v>
      </c>
      <c r="C74" s="4"/>
      <c r="D74" s="19"/>
      <c r="E74" s="5">
        <f>+E73/1000000</f>
        <v>0</v>
      </c>
      <c r="F74" s="5">
        <f>E74/' 2015.'!$O$1</f>
        <v>0</v>
      </c>
    </row>
    <row r="75" spans="2:6" ht="12.9" customHeight="1" x14ac:dyDescent="0.2">
      <c r="B75" s="293"/>
      <c r="D75" s="298"/>
      <c r="E75" s="298"/>
      <c r="F75" s="298"/>
    </row>
    <row r="76" spans="2:6" ht="12.9" customHeight="1" x14ac:dyDescent="0.2">
      <c r="B76" s="293"/>
      <c r="D76" s="298"/>
      <c r="E76" s="298"/>
      <c r="F76" s="298"/>
    </row>
    <row r="77" spans="2:6" ht="12.9" customHeight="1" x14ac:dyDescent="0.25">
      <c r="B77" s="299" t="s">
        <v>116</v>
      </c>
      <c r="C77" s="301"/>
      <c r="D77" s="298"/>
      <c r="E77" s="298"/>
      <c r="F77" s="298"/>
    </row>
    <row r="78" spans="2:6" ht="12.9" customHeight="1" x14ac:dyDescent="0.25">
      <c r="B78" s="300" t="s">
        <v>122</v>
      </c>
      <c r="C78" s="301"/>
      <c r="D78" s="298"/>
      <c r="E78" s="298"/>
      <c r="F78" s="298"/>
    </row>
    <row r="79" spans="2:6" ht="12.9" customHeight="1" x14ac:dyDescent="0.2">
      <c r="B79" s="331"/>
      <c r="C79" s="331"/>
      <c r="D79" s="331"/>
      <c r="E79" s="331"/>
      <c r="F79" s="329"/>
    </row>
    <row r="80" spans="2:6" ht="12.9" customHeight="1" x14ac:dyDescent="0.2">
      <c r="B80" s="7"/>
      <c r="C80" s="7"/>
      <c r="D80" s="7"/>
      <c r="E80" s="295" t="s">
        <v>59</v>
      </c>
      <c r="F80" s="295" t="s">
        <v>120</v>
      </c>
    </row>
    <row r="81" spans="2:6" ht="12.9" customHeight="1" x14ac:dyDescent="0.2">
      <c r="B81" s="291" t="s">
        <v>36</v>
      </c>
      <c r="E81" s="13">
        <f>+E25+E74</f>
        <v>1289.6426739999999</v>
      </c>
      <c r="F81" s="13">
        <f>E81/' 2015.'!$O$1</f>
        <v>171.16499754462802</v>
      </c>
    </row>
    <row r="82" spans="2:6" ht="12.9" customHeight="1" x14ac:dyDescent="0.2">
      <c r="B82" s="7" t="s">
        <v>37</v>
      </c>
      <c r="C82" s="7"/>
      <c r="D82" s="7"/>
      <c r="E82" s="20">
        <f>+E51</f>
        <v>580.06743500000005</v>
      </c>
      <c r="F82" s="20">
        <f>E82/' 2015.'!$O$1</f>
        <v>76.988179043068556</v>
      </c>
    </row>
    <row r="85" spans="2:6" ht="12.9" customHeight="1" x14ac:dyDescent="0.2">
      <c r="B85" s="302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7 B8:B23 B32:B49 B58:B72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9"/>
  <sheetViews>
    <sheetView showGridLines="0" tabSelected="1" zoomScale="85" zoomScaleNormal="85" workbookViewId="0"/>
  </sheetViews>
  <sheetFormatPr defaultColWidth="9.28515625" defaultRowHeight="12.9" customHeight="1" x14ac:dyDescent="0.2"/>
  <cols>
    <col min="1" max="1" width="2.85546875" style="303" customWidth="1"/>
    <col min="2" max="2" width="30.140625" style="303" customWidth="1"/>
    <col min="3" max="14" width="16.140625" style="303" customWidth="1"/>
    <col min="15" max="15" width="19.42578125" style="303" customWidth="1"/>
    <col min="16" max="16" width="11.7109375" style="303" customWidth="1"/>
    <col min="17" max="16384" width="9.28515625" style="303"/>
  </cols>
  <sheetData>
    <row r="1" spans="2:15" ht="12.9" customHeight="1" x14ac:dyDescent="0.2">
      <c r="O1" s="328">
        <v>7.5345000000000004</v>
      </c>
    </row>
    <row r="2" spans="2:15" ht="12.9" customHeight="1" x14ac:dyDescent="0.3">
      <c r="B2" s="304" t="s">
        <v>117</v>
      </c>
    </row>
    <row r="3" spans="2:15" ht="12.9" customHeight="1" x14ac:dyDescent="0.25">
      <c r="B3" s="305" t="s">
        <v>101</v>
      </c>
    </row>
    <row r="5" spans="2:15" ht="12.9" customHeight="1" x14ac:dyDescent="0.2">
      <c r="B5" s="306"/>
      <c r="C5" s="306" t="s">
        <v>44</v>
      </c>
      <c r="D5" s="306" t="s">
        <v>45</v>
      </c>
      <c r="E5" s="306" t="s">
        <v>46</v>
      </c>
      <c r="F5" s="306" t="s">
        <v>47</v>
      </c>
      <c r="G5" s="306" t="s">
        <v>48</v>
      </c>
      <c r="H5" s="306" t="s">
        <v>49</v>
      </c>
      <c r="I5" s="306" t="s">
        <v>50</v>
      </c>
      <c r="J5" s="306" t="s">
        <v>51</v>
      </c>
      <c r="K5" s="306" t="s">
        <v>52</v>
      </c>
      <c r="L5" s="306" t="s">
        <v>53</v>
      </c>
      <c r="M5" s="306" t="s">
        <v>54</v>
      </c>
      <c r="N5" s="306" t="s">
        <v>118</v>
      </c>
    </row>
    <row r="6" spans="2:15" ht="12.9" customHeight="1" x14ac:dyDescent="0.2">
      <c r="B6" s="303" t="s">
        <v>36</v>
      </c>
      <c r="C6" s="307">
        <f>+'siječanj 2015'!E76*1000000</f>
        <v>1090340045</v>
      </c>
      <c r="D6" s="307">
        <f>+'veljača 2015'!E76*1000000</f>
        <v>980011582</v>
      </c>
      <c r="E6" s="307">
        <f>+'ožujak 2015'!E76*1000000</f>
        <v>1217532027</v>
      </c>
      <c r="F6" s="307">
        <f>+'travanj 2015'!E76*1000000</f>
        <v>1546159839</v>
      </c>
      <c r="G6" s="307">
        <f>+'svibanj 2015'!E76*1000000</f>
        <v>1731143241.9999998</v>
      </c>
      <c r="H6" s="307">
        <f>+'lipanj 2015'!E75*1000000</f>
        <v>2137910745.0000002</v>
      </c>
      <c r="I6" s="307">
        <f>+'srpanj 2015'!E80*1000000</f>
        <v>3119366330.0000005</v>
      </c>
      <c r="J6" s="307">
        <f>'kolovoz 2015'!$E$81*1000000</f>
        <v>3436460090</v>
      </c>
      <c r="K6" s="307">
        <f>+'rujan 2015'!E24+'rujan 2015'!E73</f>
        <v>1869385965</v>
      </c>
      <c r="L6" s="307">
        <f>+'listopad 2015'!E24+'listopad 2015'!E73</f>
        <v>1349217768</v>
      </c>
      <c r="M6" s="307">
        <f>+'studeni 2015'!E24+'studeni 2015'!E73</f>
        <v>1176185369</v>
      </c>
      <c r="N6" s="307">
        <f>+'prosinac 2015'!E24</f>
        <v>1289642674</v>
      </c>
    </row>
    <row r="7" spans="2:15" ht="12.9" customHeight="1" x14ac:dyDescent="0.2">
      <c r="B7" s="303" t="s">
        <v>37</v>
      </c>
      <c r="C7" s="307">
        <f>+'siječanj 2015'!E77*1000000</f>
        <v>551698079</v>
      </c>
      <c r="D7" s="307">
        <f>+'veljača 2015'!E77*1000000</f>
        <v>447286680</v>
      </c>
      <c r="E7" s="307">
        <f>+'ožujak 2015'!E77*1000000</f>
        <v>556033862</v>
      </c>
      <c r="F7" s="307">
        <f>+'travanj 2015'!E77*1000000</f>
        <v>596603188</v>
      </c>
      <c r="G7" s="307">
        <f>+'svibanj 2015'!E77*1000000</f>
        <v>598657862</v>
      </c>
      <c r="H7" s="307">
        <f>+'lipanj 2015'!E76*1000000</f>
        <v>631722946</v>
      </c>
      <c r="I7" s="307">
        <f>+'srpanj 2015'!E50*1000000</f>
        <v>882262893</v>
      </c>
      <c r="J7" s="307">
        <f>+'kolovoz 2015'!$E$51*1000000</f>
        <v>1066196079</v>
      </c>
      <c r="K7" s="307">
        <f>+'rujan 2015'!E50</f>
        <v>734356399</v>
      </c>
      <c r="L7" s="307">
        <f>+'listopad 2015'!E50</f>
        <v>602411624</v>
      </c>
      <c r="M7" s="307">
        <f>+'studeni 2015'!E50</f>
        <v>533365532</v>
      </c>
      <c r="N7" s="307">
        <f>+'prosinac 2015'!E50</f>
        <v>580067435</v>
      </c>
    </row>
    <row r="8" spans="2:15" ht="12.9" customHeight="1" x14ac:dyDescent="0.2">
      <c r="B8" s="308" t="s">
        <v>33</v>
      </c>
      <c r="C8" s="309">
        <f>SUM(C6:C7)</f>
        <v>1642038124</v>
      </c>
      <c r="D8" s="309">
        <f t="shared" ref="D8:I8" si="0">SUM(D6:D7)</f>
        <v>1427298262</v>
      </c>
      <c r="E8" s="309">
        <f t="shared" si="0"/>
        <v>1773565889</v>
      </c>
      <c r="F8" s="309">
        <f t="shared" si="0"/>
        <v>2142763027</v>
      </c>
      <c r="G8" s="309">
        <f t="shared" si="0"/>
        <v>2329801104</v>
      </c>
      <c r="H8" s="309">
        <f t="shared" si="0"/>
        <v>2769633691</v>
      </c>
      <c r="I8" s="309">
        <f t="shared" si="0"/>
        <v>4001629223.0000005</v>
      </c>
      <c r="J8" s="309">
        <f>SUM(J6:J7)</f>
        <v>4502656169</v>
      </c>
      <c r="K8" s="309">
        <f>SUM(K6:K7)</f>
        <v>2603742364</v>
      </c>
      <c r="L8" s="309">
        <f>SUM(L6:L7)</f>
        <v>1951629392</v>
      </c>
      <c r="M8" s="309">
        <f>SUM(M6:M7)</f>
        <v>1709550901</v>
      </c>
      <c r="N8" s="309">
        <f>SUM(N6:N7)</f>
        <v>1869710109</v>
      </c>
    </row>
    <row r="9" spans="2:15" ht="12.9" customHeight="1" x14ac:dyDescent="0.2">
      <c r="B9" s="310"/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</row>
    <row r="10" spans="2:15" ht="12.9" customHeight="1" x14ac:dyDescent="0.2">
      <c r="B10" s="310"/>
      <c r="C10" s="311"/>
      <c r="D10" s="311"/>
      <c r="E10" s="311"/>
      <c r="F10" s="311"/>
      <c r="G10" s="311"/>
      <c r="H10" s="311"/>
      <c r="I10" s="311"/>
      <c r="J10" s="311"/>
      <c r="K10" s="311"/>
      <c r="L10" s="311"/>
      <c r="M10" s="311"/>
      <c r="N10" s="311"/>
    </row>
    <row r="11" spans="2:15" ht="12.9" customHeight="1" x14ac:dyDescent="0.25">
      <c r="B11" s="305" t="s">
        <v>123</v>
      </c>
    </row>
    <row r="13" spans="2:15" ht="12.9" customHeight="1" x14ac:dyDescent="0.2">
      <c r="B13" s="306"/>
      <c r="C13" s="306" t="s">
        <v>44</v>
      </c>
      <c r="D13" s="306" t="s">
        <v>45</v>
      </c>
      <c r="E13" s="306" t="s">
        <v>46</v>
      </c>
      <c r="F13" s="306" t="s">
        <v>47</v>
      </c>
      <c r="G13" s="306" t="s">
        <v>48</v>
      </c>
      <c r="H13" s="306" t="s">
        <v>49</v>
      </c>
      <c r="I13" s="306" t="s">
        <v>50</v>
      </c>
      <c r="J13" s="306" t="s">
        <v>51</v>
      </c>
      <c r="K13" s="306" t="s">
        <v>52</v>
      </c>
      <c r="L13" s="306" t="s">
        <v>53</v>
      </c>
      <c r="M13" s="306" t="s">
        <v>54</v>
      </c>
      <c r="N13" s="306" t="s">
        <v>118</v>
      </c>
    </row>
    <row r="14" spans="2:15" ht="12.9" customHeight="1" x14ac:dyDescent="0.2">
      <c r="B14" s="303" t="s">
        <v>36</v>
      </c>
      <c r="C14" s="307">
        <f>C6/$O$1</f>
        <v>144712992.89932975</v>
      </c>
      <c r="D14" s="307">
        <f t="shared" ref="D14:N14" si="1">D6/$O$1</f>
        <v>130069889.44190058</v>
      </c>
      <c r="E14" s="307">
        <f t="shared" si="1"/>
        <v>161594269.95819232</v>
      </c>
      <c r="F14" s="307">
        <f t="shared" si="1"/>
        <v>205210676.08998606</v>
      </c>
      <c r="G14" s="307">
        <f t="shared" si="1"/>
        <v>229762192.84624058</v>
      </c>
      <c r="H14" s="307">
        <f t="shared" si="1"/>
        <v>283749518.21620548</v>
      </c>
      <c r="I14" s="307">
        <f t="shared" si="1"/>
        <v>414011059.7916252</v>
      </c>
      <c r="J14" s="307">
        <f t="shared" si="1"/>
        <v>456096634.14957857</v>
      </c>
      <c r="K14" s="307">
        <f t="shared" si="1"/>
        <v>248110155.28568584</v>
      </c>
      <c r="L14" s="307">
        <f t="shared" si="1"/>
        <v>179071971.33187339</v>
      </c>
      <c r="M14" s="307">
        <f t="shared" si="1"/>
        <v>156106625.38987324</v>
      </c>
      <c r="N14" s="307">
        <f t="shared" si="1"/>
        <v>171164997.54462802</v>
      </c>
    </row>
    <row r="15" spans="2:15" ht="12.9" customHeight="1" x14ac:dyDescent="0.2">
      <c r="B15" s="303" t="s">
        <v>37</v>
      </c>
      <c r="C15" s="307">
        <f t="shared" ref="C15:N16" si="2">C7/$O$1</f>
        <v>73222918.441834226</v>
      </c>
      <c r="D15" s="307">
        <f t="shared" si="2"/>
        <v>59365144.336054146</v>
      </c>
      <c r="E15" s="307">
        <f t="shared" si="2"/>
        <v>73798375.738270611</v>
      </c>
      <c r="F15" s="307">
        <f t="shared" si="2"/>
        <v>79182850.620479122</v>
      </c>
      <c r="G15" s="307">
        <f t="shared" si="2"/>
        <v>79455552.724135637</v>
      </c>
      <c r="H15" s="307">
        <f t="shared" si="2"/>
        <v>83844043.533081159</v>
      </c>
      <c r="I15" s="307">
        <f t="shared" si="2"/>
        <v>117096408.91897272</v>
      </c>
      <c r="J15" s="307">
        <f t="shared" si="2"/>
        <v>141508537.9255425</v>
      </c>
      <c r="K15" s="307">
        <f t="shared" si="2"/>
        <v>97465843.652531683</v>
      </c>
      <c r="L15" s="307">
        <f t="shared" si="2"/>
        <v>79953762.558895737</v>
      </c>
      <c r="M15" s="307">
        <f t="shared" si="2"/>
        <v>70789771.318601102</v>
      </c>
      <c r="N15" s="307">
        <f t="shared" si="2"/>
        <v>76988179.043068543</v>
      </c>
    </row>
    <row r="16" spans="2:15" ht="12.9" customHeight="1" x14ac:dyDescent="0.2">
      <c r="B16" s="308" t="s">
        <v>33</v>
      </c>
      <c r="C16" s="309">
        <f t="shared" si="2"/>
        <v>217935911.34116396</v>
      </c>
      <c r="D16" s="309">
        <f t="shared" si="2"/>
        <v>189435033.77795473</v>
      </c>
      <c r="E16" s="309">
        <f t="shared" si="2"/>
        <v>235392645.69646293</v>
      </c>
      <c r="F16" s="309">
        <f t="shared" si="2"/>
        <v>284393526.71046519</v>
      </c>
      <c r="G16" s="309">
        <f t="shared" si="2"/>
        <v>309217745.57037628</v>
      </c>
      <c r="H16" s="309">
        <f t="shared" si="2"/>
        <v>367593561.74928659</v>
      </c>
      <c r="I16" s="309">
        <f t="shared" si="2"/>
        <v>531107468.71059793</v>
      </c>
      <c r="J16" s="309">
        <f t="shared" si="2"/>
        <v>597605172.07512105</v>
      </c>
      <c r="K16" s="309">
        <f t="shared" si="2"/>
        <v>345575998.93821752</v>
      </c>
      <c r="L16" s="309">
        <f t="shared" si="2"/>
        <v>259025733.89076912</v>
      </c>
      <c r="M16" s="309">
        <f t="shared" si="2"/>
        <v>226896396.70847434</v>
      </c>
      <c r="N16" s="309">
        <f t="shared" si="2"/>
        <v>248153176.58769658</v>
      </c>
    </row>
    <row r="17" spans="2:16" ht="12.9" customHeight="1" x14ac:dyDescent="0.2">
      <c r="B17" s="310"/>
      <c r="C17" s="311"/>
      <c r="D17" s="311"/>
      <c r="E17" s="311"/>
      <c r="F17" s="311"/>
      <c r="G17" s="311"/>
      <c r="H17" s="311"/>
      <c r="I17" s="311"/>
      <c r="J17" s="311"/>
      <c r="K17" s="311"/>
      <c r="L17" s="311"/>
      <c r="M17" s="311"/>
      <c r="N17" s="311"/>
    </row>
    <row r="18" spans="2:16" ht="12.9" customHeight="1" x14ac:dyDescent="0.2">
      <c r="B18" s="310"/>
      <c r="C18" s="311"/>
      <c r="D18" s="311"/>
      <c r="E18" s="311"/>
      <c r="F18" s="311"/>
      <c r="G18" s="311"/>
      <c r="H18" s="311"/>
      <c r="I18" s="311"/>
      <c r="J18" s="311"/>
      <c r="K18" s="311"/>
      <c r="L18" s="311"/>
      <c r="M18" s="311"/>
      <c r="N18" s="311"/>
    </row>
    <row r="19" spans="2:16" ht="12.9" customHeight="1" x14ac:dyDescent="0.25">
      <c r="B19" s="312" t="s">
        <v>102</v>
      </c>
      <c r="C19" s="311"/>
      <c r="D19" s="311"/>
      <c r="E19" s="311"/>
      <c r="F19" s="311"/>
      <c r="G19" s="311"/>
      <c r="H19" s="311"/>
      <c r="I19" s="311"/>
      <c r="J19" s="311"/>
      <c r="K19" s="311"/>
      <c r="L19" s="311"/>
      <c r="M19" s="311"/>
      <c r="N19" s="311"/>
    </row>
    <row r="20" spans="2:16" ht="12.9" customHeight="1" x14ac:dyDescent="0.25">
      <c r="B20" s="305" t="s">
        <v>103</v>
      </c>
      <c r="C20" s="311"/>
      <c r="D20" s="311"/>
      <c r="E20" s="311"/>
      <c r="F20" s="311"/>
      <c r="G20" s="311"/>
      <c r="H20" s="311"/>
      <c r="I20" s="311"/>
      <c r="J20" s="311"/>
      <c r="K20" s="311"/>
      <c r="L20" s="311"/>
      <c r="M20" s="311"/>
      <c r="N20" s="311"/>
    </row>
    <row r="21" spans="2:16" ht="12.9" customHeight="1" x14ac:dyDescent="0.2">
      <c r="B21" s="310"/>
      <c r="C21" s="310"/>
      <c r="D21" s="310"/>
      <c r="E21" s="310"/>
      <c r="F21" s="310"/>
      <c r="G21" s="310"/>
      <c r="H21" s="310"/>
      <c r="I21" s="310"/>
      <c r="J21" s="310"/>
      <c r="K21" s="310"/>
      <c r="L21" s="310"/>
      <c r="M21" s="310"/>
      <c r="N21" s="310"/>
    </row>
    <row r="22" spans="2:16" ht="10.199999999999999" x14ac:dyDescent="0.2">
      <c r="B22" s="313" t="s">
        <v>56</v>
      </c>
      <c r="C22" s="306" t="s">
        <v>44</v>
      </c>
      <c r="D22" s="306" t="s">
        <v>45</v>
      </c>
      <c r="E22" s="306" t="s">
        <v>46</v>
      </c>
      <c r="F22" s="306" t="s">
        <v>47</v>
      </c>
      <c r="G22" s="306" t="s">
        <v>48</v>
      </c>
      <c r="H22" s="306" t="s">
        <v>49</v>
      </c>
      <c r="I22" s="306" t="s">
        <v>50</v>
      </c>
      <c r="J22" s="306" t="s">
        <v>51</v>
      </c>
      <c r="K22" s="306" t="s">
        <v>52</v>
      </c>
      <c r="L22" s="306" t="s">
        <v>53</v>
      </c>
      <c r="M22" s="306" t="s">
        <v>54</v>
      </c>
      <c r="N22" s="306" t="s">
        <v>118</v>
      </c>
      <c r="O22" s="314" t="s">
        <v>32</v>
      </c>
      <c r="P22" s="306" t="s">
        <v>55</v>
      </c>
    </row>
    <row r="23" spans="2:16" ht="12.9" customHeight="1" x14ac:dyDescent="0.2">
      <c r="B23" s="315" t="s">
        <v>17</v>
      </c>
      <c r="C23" s="307">
        <f>+'siječanj 2015'!E7+'siječanj 2015'!E30+'siječanj 2015'!E53</f>
        <v>7958362</v>
      </c>
      <c r="D23" s="307">
        <f>+'veljača 2015'!E7+'veljača 2015'!E30+'veljača 2015'!E53</f>
        <v>4900745</v>
      </c>
      <c r="E23" s="307">
        <f>+'ožujak 2015'!E7+'ožujak 2015'!E30+'ožujak 2015'!E53</f>
        <v>7245589</v>
      </c>
      <c r="F23" s="307">
        <f>+'travanj 2015'!E7+'travanj 2015'!E30+'travanj 2015'!E53</f>
        <v>8692076</v>
      </c>
      <c r="G23" s="307">
        <f>+'svibanj 2015'!E7+'svibanj 2015'!E30+'svibanj 2015'!E53</f>
        <v>9314904</v>
      </c>
      <c r="H23" s="307">
        <f>+'lipanj 2015'!E6+'lipanj 2015'!E29+'lipanj 2015'!E52</f>
        <v>17518990</v>
      </c>
      <c r="I23" s="307">
        <f>+'srpanj 2015'!E6+'srpanj 2015'!E32+'srpanj 2015'!E57</f>
        <v>25386842</v>
      </c>
      <c r="J23" s="307">
        <f>+'kolovoz 2015'!$E$6+'kolovoz 2015'!$E$32+'kolovoz 2015'!$E$58</f>
        <v>18757044</v>
      </c>
      <c r="K23" s="307">
        <f>+'rujan 2015'!E6+'rujan 2015'!E32+'rujan 2015'!E58</f>
        <v>11963655</v>
      </c>
      <c r="L23" s="307">
        <f>+'listopad 2015'!E6+'listopad 2015'!E32</f>
        <v>11048836</v>
      </c>
      <c r="M23" s="307">
        <f>+'studeni 2015'!E6+'studeni 2015'!E32</f>
        <v>8747094</v>
      </c>
      <c r="N23" s="307">
        <f>+'prosinac 2015'!E6+'prosinac 2015'!E32</f>
        <v>6796283</v>
      </c>
      <c r="O23" s="307">
        <f t="shared" ref="O23:O40" si="3">SUM(C23:N23)</f>
        <v>138330420</v>
      </c>
      <c r="P23" s="316">
        <f>+O23/O41</f>
        <v>4.8158450106791997E-3</v>
      </c>
    </row>
    <row r="24" spans="2:16" ht="12.9" customHeight="1" x14ac:dyDescent="0.2">
      <c r="B24" s="315" t="s">
        <v>18</v>
      </c>
      <c r="C24" s="307">
        <f>+'siječanj 2015'!E8+'siječanj 2015'!E31+'siječanj 2015'!E54</f>
        <v>5266525</v>
      </c>
      <c r="D24" s="307">
        <f>+'veljača 2015'!E8+'veljača 2015'!E31+'veljača 2015'!E54</f>
        <v>4430379</v>
      </c>
      <c r="E24" s="307">
        <f>+'ožujak 2015'!E8+'ožujak 2015'!E31+'ožujak 2015'!E54</f>
        <v>5386922</v>
      </c>
      <c r="F24" s="307">
        <f>+'travanj 2015'!E8+'travanj 2015'!E31+'travanj 2015'!E54</f>
        <v>7704412</v>
      </c>
      <c r="G24" s="307">
        <f>+'svibanj 2015'!E8+'svibanj 2015'!E31+'svibanj 2015'!E54</f>
        <v>9080545</v>
      </c>
      <c r="H24" s="307">
        <f>+'lipanj 2015'!E7+'lipanj 2015'!E30+'lipanj 2015'!E53</f>
        <v>11927970</v>
      </c>
      <c r="I24" s="307">
        <f>+'srpanj 2015'!E7+'srpanj 2015'!E33+'srpanj 2015'!E58</f>
        <v>15389349</v>
      </c>
      <c r="J24" s="307">
        <f>+'kolovoz 2015'!$E$7+'kolovoz 2015'!$E$33+'kolovoz 2015'!$E$59</f>
        <v>13639392</v>
      </c>
      <c r="K24" s="307">
        <f>+'rujan 2015'!E7+'rujan 2015'!E33+'rujan 2015'!E59</f>
        <v>9758540</v>
      </c>
      <c r="L24" s="307">
        <f>+'listopad 2015'!E7+'listopad 2015'!E33</f>
        <v>9283043</v>
      </c>
      <c r="M24" s="307">
        <f>+'studeni 2015'!E7+'studeni 2015'!E33</f>
        <v>5858868</v>
      </c>
      <c r="N24" s="307">
        <f>+'prosinac 2015'!E7+'prosinac 2015'!E33</f>
        <v>5866890</v>
      </c>
      <c r="O24" s="307">
        <f t="shared" si="3"/>
        <v>103592835</v>
      </c>
      <c r="P24" s="316">
        <f>+O24/O41</f>
        <v>3.6064882733448187E-3</v>
      </c>
    </row>
    <row r="25" spans="2:16" ht="12.9" customHeight="1" x14ac:dyDescent="0.2">
      <c r="B25" s="315" t="s">
        <v>19</v>
      </c>
      <c r="C25" s="307">
        <f>+'siječanj 2015'!E9+'siječanj 2015'!E32+'siječanj 2015'!E55</f>
        <v>375224</v>
      </c>
      <c r="D25" s="307">
        <f>+'veljača 2015'!E9+'veljača 2015'!E32+'veljača 2015'!E55</f>
        <v>554096</v>
      </c>
      <c r="E25" s="307">
        <f>+'ožujak 2015'!E9+'ožujak 2015'!E32+'ožujak 2015'!E55</f>
        <v>614219</v>
      </c>
      <c r="F25" s="307">
        <f>+'travanj 2015'!E9+'travanj 2015'!E32+'travanj 2015'!E55</f>
        <v>1113795</v>
      </c>
      <c r="G25" s="307">
        <f>+'svibanj 2015'!E9+'svibanj 2015'!E32+'svibanj 2015'!E55</f>
        <v>1741048</v>
      </c>
      <c r="H25" s="307">
        <f>+'lipanj 2015'!E8+'lipanj 2015'!E31+'lipanj 2015'!E54</f>
        <v>10054940</v>
      </c>
      <c r="I25" s="307">
        <f>+'srpanj 2015'!E8+'srpanj 2015'!E34+'srpanj 2015'!E59</f>
        <v>20898057</v>
      </c>
      <c r="J25" s="307">
        <f>+'kolovoz 2015'!$E$8+'kolovoz 2015'!$E$34+'kolovoz 2015'!$E$60</f>
        <v>18679809</v>
      </c>
      <c r="K25" s="307">
        <f>+'rujan 2015'!E8+'rujan 2015'!E34+'rujan 2015'!E60</f>
        <v>8550282</v>
      </c>
      <c r="L25" s="307">
        <f>+'listopad 2015'!E8+'listopad 2015'!E34</f>
        <v>1958318</v>
      </c>
      <c r="M25" s="307">
        <f>+'studeni 2015'!E8+'studeni 2015'!E34</f>
        <v>441891</v>
      </c>
      <c r="N25" s="307">
        <f>+'prosinac 2015'!E8+'prosinac 2015'!E34</f>
        <v>694404</v>
      </c>
      <c r="O25" s="307">
        <f t="shared" si="3"/>
        <v>65676083</v>
      </c>
      <c r="P25" s="316">
        <f>+O25/O41</f>
        <v>2.2864517915618487E-3</v>
      </c>
    </row>
    <row r="26" spans="2:16" ht="12.9" customHeight="1" x14ac:dyDescent="0.2">
      <c r="B26" s="315" t="s">
        <v>20</v>
      </c>
      <c r="C26" s="307">
        <f>+'siječanj 2015'!E10+'siječanj 2015'!E33+'siječanj 2015'!E56</f>
        <v>2255284</v>
      </c>
      <c r="D26" s="307">
        <f>+'veljača 2015'!E10+'veljača 2015'!E33+'veljača 2015'!E56</f>
        <v>2447190</v>
      </c>
      <c r="E26" s="307">
        <f>+'ožujak 2015'!E10+'ožujak 2015'!E33+'ožujak 2015'!E56</f>
        <v>3163638</v>
      </c>
      <c r="F26" s="307">
        <f>+'travanj 2015'!E10+'travanj 2015'!E33+'travanj 2015'!E56</f>
        <v>3148697</v>
      </c>
      <c r="G26" s="307">
        <f>+'svibanj 2015'!E10+'svibanj 2015'!E33+'svibanj 2015'!E56</f>
        <v>3902970</v>
      </c>
      <c r="H26" s="307">
        <f>+'lipanj 2015'!E9+'lipanj 2015'!E32+'lipanj 2015'!E55</f>
        <v>4365072</v>
      </c>
      <c r="I26" s="307">
        <f>+'srpanj 2015'!E9+'srpanj 2015'!E35+'srpanj 2015'!E60</f>
        <v>9375402</v>
      </c>
      <c r="J26" s="307">
        <f>+'kolovoz 2015'!$E$9+'kolovoz 2015'!$E$35+'kolovoz 2015'!$E$61</f>
        <v>5051281</v>
      </c>
      <c r="K26" s="307">
        <f>+'rujan 2015'!E9+'rujan 2015'!E35+'rujan 2015'!E61</f>
        <v>4193811</v>
      </c>
      <c r="L26" s="307">
        <f>+'listopad 2015'!E9+'listopad 2015'!E35</f>
        <v>4252693</v>
      </c>
      <c r="M26" s="307">
        <f>+'studeni 2015'!E9+'studeni 2015'!E35</f>
        <v>3145975</v>
      </c>
      <c r="N26" s="307">
        <f>+'prosinac 2015'!E9+'prosinac 2015'!E35</f>
        <v>3483200</v>
      </c>
      <c r="O26" s="307">
        <f t="shared" si="3"/>
        <v>48785213</v>
      </c>
      <c r="P26" s="316">
        <f>+O26/O41</f>
        <v>1.6984118505602168E-3</v>
      </c>
    </row>
    <row r="27" spans="2:16" ht="12.9" customHeight="1" x14ac:dyDescent="0.2">
      <c r="B27" s="315" t="s">
        <v>21</v>
      </c>
      <c r="C27" s="307">
        <f>+'siječanj 2015'!E11+'siječanj 2015'!E34+'siječanj 2015'!E57</f>
        <v>3431032</v>
      </c>
      <c r="D27" s="307">
        <f>+'veljača 2015'!E11+'veljača 2015'!E34+'veljača 2015'!E57</f>
        <v>3189087</v>
      </c>
      <c r="E27" s="307">
        <f>+'ožujak 2015'!E11+'ožujak 2015'!E34+'ožujak 2015'!E57</f>
        <v>4050106</v>
      </c>
      <c r="F27" s="307">
        <f>+'travanj 2015'!E11+'travanj 2015'!E34+'travanj 2015'!E57</f>
        <v>4601823</v>
      </c>
      <c r="G27" s="307">
        <f>+'svibanj 2015'!E11+'svibanj 2015'!E34+'svibanj 2015'!E57</f>
        <v>5250054</v>
      </c>
      <c r="H27" s="307">
        <f>+'lipanj 2015'!E10+'lipanj 2015'!E33+'lipanj 2015'!E56</f>
        <v>8791615</v>
      </c>
      <c r="I27" s="307">
        <f>+'srpanj 2015'!E10+'srpanj 2015'!E36+'srpanj 2015'!E61</f>
        <v>13482168</v>
      </c>
      <c r="J27" s="307">
        <f>+'kolovoz 2015'!$E$10+'kolovoz 2015'!$E$36+'kolovoz 2015'!$E$62</f>
        <v>13223978</v>
      </c>
      <c r="K27" s="307">
        <f>+'rujan 2015'!E10+'rujan 2015'!E36+'rujan 2015'!E62</f>
        <v>6377284</v>
      </c>
      <c r="L27" s="307">
        <f>+'listopad 2015'!E10+'listopad 2015'!E36</f>
        <v>5318945</v>
      </c>
      <c r="M27" s="307">
        <f>+'studeni 2015'!E10+'studeni 2015'!E36</f>
        <v>4182750</v>
      </c>
      <c r="N27" s="307">
        <f>+'prosinac 2015'!E10+'prosinac 2015'!E36</f>
        <v>4144757</v>
      </c>
      <c r="O27" s="307">
        <f t="shared" si="3"/>
        <v>76043599</v>
      </c>
      <c r="P27" s="316">
        <f>+O27/O41</f>
        <v>2.647387225732704E-3</v>
      </c>
    </row>
    <row r="28" spans="2:16" ht="12.9" customHeight="1" x14ac:dyDescent="0.2">
      <c r="B28" s="315" t="s">
        <v>22</v>
      </c>
      <c r="C28" s="307">
        <f>+'siječanj 2015'!E12+'siječanj 2015'!E35+'siječanj 2015'!E58</f>
        <v>361496</v>
      </c>
      <c r="D28" s="307">
        <f>+'veljača 2015'!E12+'veljača 2015'!E35+'veljača 2015'!E58</f>
        <v>434961</v>
      </c>
      <c r="E28" s="307">
        <f>+'ožujak 2015'!E12+'ožujak 2015'!E35+'ožujak 2015'!E58</f>
        <v>729819</v>
      </c>
      <c r="F28" s="307">
        <f>+'travanj 2015'!E12+'travanj 2015'!E35+'travanj 2015'!E58</f>
        <v>1294195</v>
      </c>
      <c r="G28" s="307">
        <f>+'svibanj 2015'!E12+'svibanj 2015'!E35+'svibanj 2015'!E58</f>
        <v>2331306</v>
      </c>
      <c r="H28" s="307">
        <f>+'lipanj 2015'!E11+'lipanj 2015'!E34+'lipanj 2015'!E57</f>
        <v>2092498</v>
      </c>
      <c r="I28" s="307">
        <f>+'srpanj 2015'!E11+'srpanj 2015'!E37+'srpanj 2015'!E62</f>
        <v>2296373</v>
      </c>
      <c r="J28" s="307">
        <f>+'kolovoz 2015'!$E$11+'kolovoz 2015'!$E$37+'kolovoz 2015'!$E$63</f>
        <v>2719709</v>
      </c>
      <c r="K28" s="307">
        <f>+'rujan 2015'!E11+'rujan 2015'!E37+'rujan 2015'!E63</f>
        <v>2548061</v>
      </c>
      <c r="L28" s="307">
        <f>+'listopad 2015'!E11+'listopad 2015'!E37</f>
        <v>2633107</v>
      </c>
      <c r="M28" s="307">
        <f>+'studeni 2015'!E11+'studeni 2015'!E37</f>
        <v>1119024</v>
      </c>
      <c r="N28" s="307">
        <f>+'prosinac 2015'!E11+'prosinac 2015'!E37</f>
        <v>795396</v>
      </c>
      <c r="O28" s="307">
        <f t="shared" si="3"/>
        <v>19355945</v>
      </c>
      <c r="P28" s="316">
        <f>+O28/O41</f>
        <v>6.7385923613353445E-4</v>
      </c>
    </row>
    <row r="29" spans="2:16" ht="12.9" customHeight="1" x14ac:dyDescent="0.2">
      <c r="B29" s="315" t="s">
        <v>23</v>
      </c>
      <c r="C29" s="307">
        <f>+'siječanj 2015'!E13+'siječanj 2015'!E36+'siječanj 2015'!E59</f>
        <v>748713</v>
      </c>
      <c r="D29" s="307">
        <f>+'veljača 2015'!E13+'veljača 2015'!E36+'veljača 2015'!E59</f>
        <v>791624</v>
      </c>
      <c r="E29" s="307">
        <f>+'ožujak 2015'!E13+'ožujak 2015'!E36+'ožujak 2015'!E59</f>
        <v>1423236</v>
      </c>
      <c r="F29" s="307">
        <f>+'travanj 2015'!E13+'travanj 2015'!E36+'travanj 2015'!E59</f>
        <v>1637533</v>
      </c>
      <c r="G29" s="307">
        <f>+'svibanj 2015'!E13+'svibanj 2015'!E36+'svibanj 2015'!E59</f>
        <v>1690169</v>
      </c>
      <c r="H29" s="307">
        <f>+'lipanj 2015'!E12+'lipanj 2015'!E35+'lipanj 2015'!E58</f>
        <v>2825657</v>
      </c>
      <c r="I29" s="307">
        <f>+'srpanj 2015'!E12+'srpanj 2015'!E38+'srpanj 2015'!E63</f>
        <v>5617978</v>
      </c>
      <c r="J29" s="307">
        <f>+'kolovoz 2015'!$E$38+'kolovoz 2015'!$E$12+'kolovoz 2015'!$E$64</f>
        <v>3091514</v>
      </c>
      <c r="K29" s="307">
        <f>+'rujan 2015'!E12+'rujan 2015'!E38+'rujan 2015'!E64</f>
        <v>2110109</v>
      </c>
      <c r="L29" s="307">
        <f>+'listopad 2015'!E12+'listopad 2015'!E38</f>
        <v>2360320</v>
      </c>
      <c r="M29" s="307">
        <f>+'studeni 2015'!E12+'studeni 2015'!E38</f>
        <v>957008</v>
      </c>
      <c r="N29" s="307">
        <f>+'prosinac 2015'!E12+'prosinac 2015'!E38</f>
        <v>1223371</v>
      </c>
      <c r="O29" s="307">
        <f t="shared" si="3"/>
        <v>24477232</v>
      </c>
      <c r="P29" s="316">
        <f>+O29/O41</f>
        <v>8.5215208341330308E-4</v>
      </c>
    </row>
    <row r="30" spans="2:16" ht="12.9" customHeight="1" x14ac:dyDescent="0.2">
      <c r="B30" s="317" t="s">
        <v>39</v>
      </c>
      <c r="C30" s="307">
        <v>0</v>
      </c>
      <c r="D30" s="307">
        <v>0</v>
      </c>
      <c r="E30" s="307">
        <v>0</v>
      </c>
      <c r="F30" s="307">
        <v>0</v>
      </c>
      <c r="G30" s="307">
        <v>0</v>
      </c>
      <c r="H30" s="307">
        <v>0</v>
      </c>
      <c r="I30" s="307">
        <f>+'srpanj 2015'!E13+'srpanj 2015'!E39</f>
        <v>27673</v>
      </c>
      <c r="J30" s="307">
        <f>+'kolovoz 2015'!$E$13+'kolovoz 2015'!$E$39</f>
        <v>17714</v>
      </c>
      <c r="K30" s="307">
        <f>+'rujan 2015'!E13+'rujan 2015'!E39</f>
        <v>13585</v>
      </c>
      <c r="L30" s="307">
        <f>+'listopad 2015'!E13+'listopad 2015'!E39</f>
        <v>9914</v>
      </c>
      <c r="M30" s="307">
        <f>+'studeni 2015'!E13+'studeni 2015'!E39</f>
        <v>4182</v>
      </c>
      <c r="N30" s="307">
        <f>+'prosinac 2015'!E13+'prosinac 2015'!E39</f>
        <v>2888</v>
      </c>
      <c r="O30" s="307">
        <f t="shared" si="3"/>
        <v>75956</v>
      </c>
      <c r="P30" s="316">
        <f>+O30/O41</f>
        <v>2.6443375479605228E-6</v>
      </c>
    </row>
    <row r="31" spans="2:16" ht="12.9" customHeight="1" x14ac:dyDescent="0.2">
      <c r="B31" s="315" t="s">
        <v>24</v>
      </c>
      <c r="C31" s="307">
        <f>+'siječanj 2015'!E14+'siječanj 2015'!E37+'siječanj 2015'!E60</f>
        <v>2685170</v>
      </c>
      <c r="D31" s="307">
        <f>+'veljača 2015'!E14+'veljača 2015'!E37+'veljača 2015'!E60</f>
        <v>1294326</v>
      </c>
      <c r="E31" s="307">
        <f>+'ožujak 2015'!E14+'ožujak 2015'!E37+'ožujak 2015'!E60</f>
        <v>1938345</v>
      </c>
      <c r="F31" s="307">
        <f>+'travanj 2015'!E14+'travanj 2015'!E37+'travanj 2015'!E60</f>
        <v>3918675</v>
      </c>
      <c r="G31" s="307">
        <f>+'svibanj 2015'!E14+'svibanj 2015'!E37+'svibanj 2015'!E60</f>
        <v>5235860</v>
      </c>
      <c r="H31" s="307">
        <f>+'lipanj 2015'!E13+'lipanj 2015'!E36+'lipanj 2015'!E59</f>
        <v>7502069</v>
      </c>
      <c r="I31" s="307">
        <f>+'srpanj 2015'!E14+'srpanj 2015'!E40+'srpanj 2015'!E64</f>
        <v>15913493</v>
      </c>
      <c r="J31" s="307">
        <f>+'kolovoz 2015'!$E$14+'kolovoz 2015'!$E$40+'kolovoz 2015'!$E$65</f>
        <v>7587256</v>
      </c>
      <c r="K31" s="307">
        <f>+'rujan 2015'!E14+'rujan 2015'!E40+'rujan 2015'!E65</f>
        <v>7219886</v>
      </c>
      <c r="L31" s="307">
        <f>+'listopad 2015'!E14+'listopad 2015'!E40</f>
        <v>4642112</v>
      </c>
      <c r="M31" s="307">
        <f>+'studeni 2015'!E14+'studeni 2015'!E40</f>
        <v>2258000</v>
      </c>
      <c r="N31" s="307">
        <f>+'prosinac 2015'!E14+'prosinac 2015'!E40</f>
        <v>4593622</v>
      </c>
      <c r="O31" s="307">
        <f t="shared" si="3"/>
        <v>64788814</v>
      </c>
      <c r="P31" s="316">
        <f>+O31/O41</f>
        <v>2.2555623459375217E-3</v>
      </c>
    </row>
    <row r="32" spans="2:16" ht="12.9" customHeight="1" x14ac:dyDescent="0.2">
      <c r="B32" s="315" t="s">
        <v>25</v>
      </c>
      <c r="C32" s="307">
        <f>+'siječanj 2015'!E15+'siječanj 2015'!E38+'siječanj 2015'!E61</f>
        <v>166849446</v>
      </c>
      <c r="D32" s="307">
        <f>+'veljača 2015'!E15+'veljača 2015'!E38+'veljača 2015'!E61</f>
        <v>56438035</v>
      </c>
      <c r="E32" s="307">
        <f>+'ožujak 2015'!E15+'ožujak 2015'!E38+'ožujak 2015'!E61</f>
        <v>53325607</v>
      </c>
      <c r="F32" s="307">
        <f>+'travanj 2015'!E15+'travanj 2015'!E38+'travanj 2015'!E61</f>
        <v>88974556</v>
      </c>
      <c r="G32" s="307">
        <f>+'svibanj 2015'!E15+'svibanj 2015'!E38+'svibanj 2015'!E61</f>
        <v>79511076</v>
      </c>
      <c r="H32" s="307">
        <f>+'lipanj 2015'!E14+'lipanj 2015'!E37+'lipanj 2015'!E60</f>
        <v>70866988</v>
      </c>
      <c r="I32" s="307">
        <f>+'srpanj 2015'!E15+'srpanj 2015'!E41+'srpanj 2015'!E65</f>
        <v>137914612</v>
      </c>
      <c r="J32" s="307">
        <f>+'kolovoz 2015'!$E$15+'kolovoz 2015'!$E$41+'kolovoz 2015'!$E$66</f>
        <v>110077691</v>
      </c>
      <c r="K32" s="307">
        <f>+'rujan 2015'!E15+'rujan 2015'!E41+'rujan 2015'!E66</f>
        <v>69737501</v>
      </c>
      <c r="L32" s="307">
        <f>+'listopad 2015'!E15+'listopad 2015'!E41</f>
        <v>72836689</v>
      </c>
      <c r="M32" s="307">
        <f>+'studeni 2015'!E15+'studeni 2015'!E41</f>
        <v>49553341</v>
      </c>
      <c r="N32" s="307">
        <f>+'prosinac 2015'!E15+'prosinac 2015'!E41</f>
        <v>78103962</v>
      </c>
      <c r="O32" s="307">
        <f t="shared" si="3"/>
        <v>1034189504</v>
      </c>
      <c r="P32" s="316">
        <f>+O32/O41</f>
        <v>3.6004346426008076E-2</v>
      </c>
    </row>
    <row r="33" spans="1:16" ht="12.9" customHeight="1" x14ac:dyDescent="0.2">
      <c r="B33" s="315" t="s">
        <v>26</v>
      </c>
      <c r="C33" s="307">
        <f>+'siječanj 2015'!E16+'siječanj 2015'!E39+'siječanj 2015'!E62</f>
        <v>18039908</v>
      </c>
      <c r="D33" s="307">
        <f>+'veljača 2015'!E16+'veljača 2015'!E39+'veljača 2015'!E62</f>
        <v>18351983</v>
      </c>
      <c r="E33" s="307">
        <f>+'ožujak 2015'!E16+'ožujak 2015'!E39+'ožujak 2015'!E62</f>
        <v>35587847</v>
      </c>
      <c r="F33" s="307">
        <f>+'travanj 2015'!E16+'travanj 2015'!E39+'travanj 2015'!E62</f>
        <v>25036006</v>
      </c>
      <c r="G33" s="307">
        <f>+'svibanj 2015'!E16+'svibanj 2015'!E39+'svibanj 2015'!E62</f>
        <v>22778268</v>
      </c>
      <c r="H33" s="307">
        <f>+'lipanj 2015'!E15+'lipanj 2015'!E38+'lipanj 2015'!E61</f>
        <v>34473353</v>
      </c>
      <c r="I33" s="307">
        <f>+'srpanj 2015'!E16+'srpanj 2015'!E42+'srpanj 2015'!E66</f>
        <v>48422320</v>
      </c>
      <c r="J33" s="307">
        <f>+'kolovoz 2015'!$E$16+'kolovoz 2015'!$E$42+'kolovoz 2015'!$E$67</f>
        <v>37124205</v>
      </c>
      <c r="K33" s="307">
        <f>+'rujan 2015'!E16+'rujan 2015'!E42+'rujan 2015'!E67</f>
        <v>31575453</v>
      </c>
      <c r="L33" s="307">
        <f>+'listopad 2015'!E16+'listopad 2015'!E42+'listopad 2015'!E67</f>
        <v>20564752</v>
      </c>
      <c r="M33" s="307">
        <f>+'studeni 2015'!E16+'studeni 2015'!E42</f>
        <v>16394967</v>
      </c>
      <c r="N33" s="307">
        <f>+'prosinac 2015'!E16+'prosinac 2015'!E42</f>
        <v>14156444</v>
      </c>
      <c r="O33" s="307">
        <f t="shared" si="3"/>
        <v>322505506</v>
      </c>
      <c r="P33" s="316">
        <f>+O33/O41</f>
        <v>1.1227729461001208E-2</v>
      </c>
    </row>
    <row r="34" spans="1:16" ht="12.9" customHeight="1" x14ac:dyDescent="0.2">
      <c r="B34" s="315" t="s">
        <v>27</v>
      </c>
      <c r="C34" s="307">
        <f>+'siječanj 2015'!E17+'siječanj 2015'!E40+'siječanj 2015'!E63</f>
        <v>116208346</v>
      </c>
      <c r="D34" s="307">
        <f>+'veljača 2015'!E17+'veljača 2015'!E40+'veljača 2015'!E63</f>
        <v>104858434</v>
      </c>
      <c r="E34" s="307">
        <f>+'ožujak 2015'!E17+'ožujak 2015'!E40+'ožujak 2015'!E63</f>
        <v>119741945</v>
      </c>
      <c r="F34" s="307">
        <f>+'travanj 2015'!E17+'travanj 2015'!E40+'travanj 2015'!E63</f>
        <v>146196800</v>
      </c>
      <c r="G34" s="307">
        <f>+'svibanj 2015'!E17+'svibanj 2015'!E40+'svibanj 2015'!E63</f>
        <v>150956917</v>
      </c>
      <c r="H34" s="307">
        <f>+'lipanj 2015'!E16+'lipanj 2015'!E39+'lipanj 2015'!E62</f>
        <v>153561833</v>
      </c>
      <c r="I34" s="307">
        <f>+'srpanj 2015'!E17+'srpanj 2015'!E43+'srpanj 2015'!E67</f>
        <v>206983912</v>
      </c>
      <c r="J34" s="307">
        <f>+'kolovoz 2015'!$E$17+'kolovoz 2015'!$E$43+'kolovoz 2015'!$E$68</f>
        <v>155803100</v>
      </c>
      <c r="K34" s="307">
        <f>+'rujan 2015'!E17+'rujan 2015'!E43+'rujan 2015'!E68</f>
        <v>153051030</v>
      </c>
      <c r="L34" s="307">
        <f>+'listopad 2015'!E17+'listopad 2015'!E43+'listopad 2015'!E68</f>
        <v>135875930</v>
      </c>
      <c r="M34" s="307">
        <f>+'studeni 2015'!E17+'studeni 2015'!E43</f>
        <v>169178626</v>
      </c>
      <c r="N34" s="307">
        <f>+'prosinac 2015'!E17+'prosinac 2015'!E43</f>
        <v>123895646</v>
      </c>
      <c r="O34" s="307">
        <f t="shared" si="3"/>
        <v>1736312519</v>
      </c>
      <c r="P34" s="316">
        <f>+O34/O41</f>
        <v>6.0448106653662896E-2</v>
      </c>
    </row>
    <row r="35" spans="1:16" ht="12.9" customHeight="1" x14ac:dyDescent="0.2">
      <c r="B35" s="315" t="s">
        <v>28</v>
      </c>
      <c r="C35" s="307">
        <f>+'siječanj 2015'!E18+'siječanj 2015'!E41+'siječanj 2015'!E64</f>
        <v>144452</v>
      </c>
      <c r="D35" s="307">
        <f>+'veljača 2015'!E18+'veljača 2015'!E41+'veljača 2015'!E64</f>
        <v>147900</v>
      </c>
      <c r="E35" s="307">
        <f>+'ožujak 2015'!E18+'ožujak 2015'!E41+'ožujak 2015'!E64</f>
        <v>195601</v>
      </c>
      <c r="F35" s="307">
        <f>+'travanj 2015'!E18+'travanj 2015'!E41+'travanj 2015'!E64</f>
        <v>196762</v>
      </c>
      <c r="G35" s="307">
        <f>+'svibanj 2015'!E18+'svibanj 2015'!E41+'svibanj 2015'!E64</f>
        <v>234229</v>
      </c>
      <c r="H35" s="307">
        <f>+'lipanj 2015'!E17+'lipanj 2015'!E40+'lipanj 2015'!E63</f>
        <v>209258</v>
      </c>
      <c r="I35" s="307">
        <f>+'srpanj 2015'!E18+'srpanj 2015'!E44+'srpanj 2015'!E68</f>
        <v>333577</v>
      </c>
      <c r="J35" s="307">
        <f>+'kolovoz 2015'!$E$18+'kolovoz 2015'!$E$44+'kolovoz 2015'!$E$69</f>
        <v>292730</v>
      </c>
      <c r="K35" s="307">
        <f>+'rujan 2015'!E18+'rujan 2015'!E44+'rujan 2015'!E69</f>
        <v>197412</v>
      </c>
      <c r="L35" s="307">
        <f>+'listopad 2015'!E18+'listopad 2015'!E44</f>
        <v>231697</v>
      </c>
      <c r="M35" s="307">
        <f>+'studeni 2015'!E18+'studeni 2015'!E44</f>
        <v>175741</v>
      </c>
      <c r="N35" s="307">
        <f>+'prosinac 2015'!E18+'prosinac 2015'!E44</f>
        <v>200420</v>
      </c>
      <c r="O35" s="307">
        <f t="shared" si="3"/>
        <v>2559779</v>
      </c>
      <c r="P35" s="316">
        <f>+O35/O41</f>
        <v>8.9116326875833901E-5</v>
      </c>
    </row>
    <row r="36" spans="1:16" ht="12.9" customHeight="1" x14ac:dyDescent="0.2">
      <c r="B36" s="317" t="s">
        <v>41</v>
      </c>
      <c r="C36" s="307">
        <v>0</v>
      </c>
      <c r="D36" s="307">
        <v>0</v>
      </c>
      <c r="E36" s="307">
        <v>0</v>
      </c>
      <c r="F36" s="307">
        <v>0</v>
      </c>
      <c r="G36" s="307">
        <v>0</v>
      </c>
      <c r="H36" s="307">
        <v>0</v>
      </c>
      <c r="I36" s="307">
        <f>+'srpanj 2015'!E45+'srpanj 2015'!E19</f>
        <v>16313</v>
      </c>
      <c r="J36" s="307">
        <f>+'kolovoz 2015'!$E$19+'kolovoz 2015'!$E$45</f>
        <v>19100</v>
      </c>
      <c r="K36" s="307">
        <f>+'rujan 2015'!E19+'rujan 2015'!E45</f>
        <v>8990</v>
      </c>
      <c r="L36" s="307">
        <f>+'listopad 2015'!E19+'listopad 2015'!E45</f>
        <v>8284</v>
      </c>
      <c r="M36" s="307">
        <f>+'studeni 2015'!E19+'studeni 2015'!E45</f>
        <v>27667</v>
      </c>
      <c r="N36" s="307">
        <f>+'prosinac 2015'!E19+'prosinac 2015'!E45</f>
        <v>8815</v>
      </c>
      <c r="O36" s="307">
        <f t="shared" si="3"/>
        <v>89169</v>
      </c>
      <c r="P36" s="316">
        <f>+O36/O41</f>
        <v>3.1043358630535031E-6</v>
      </c>
    </row>
    <row r="37" spans="1:16" ht="12.9" customHeight="1" x14ac:dyDescent="0.2">
      <c r="A37" s="310"/>
      <c r="B37" s="317" t="s">
        <v>43</v>
      </c>
      <c r="C37" s="307">
        <v>0</v>
      </c>
      <c r="D37" s="307">
        <v>0</v>
      </c>
      <c r="E37" s="307">
        <v>0</v>
      </c>
      <c r="F37" s="307">
        <v>0</v>
      </c>
      <c r="G37" s="307">
        <v>0</v>
      </c>
      <c r="H37" s="307">
        <v>0</v>
      </c>
      <c r="I37" s="307">
        <f>+'srpanj 2015'!E20</f>
        <v>5323</v>
      </c>
      <c r="J37" s="307">
        <f>+'kolovoz 2015'!$E$20+'kolovoz 2015'!$E$46</f>
        <v>10898</v>
      </c>
      <c r="K37" s="307">
        <f>+'rujan 2015'!E20+'rujan 2015'!E46</f>
        <v>6731</v>
      </c>
      <c r="L37" s="307">
        <f>+'listopad 2015'!E20+'listopad 2015'!E46</f>
        <v>7551</v>
      </c>
      <c r="M37" s="307">
        <f>+'studeni 2015'!E20+'studeni 2015'!E46</f>
        <v>2289</v>
      </c>
      <c r="N37" s="307">
        <f>+'prosinac 2015'!E20+'prosinac 2015'!E46</f>
        <v>52947</v>
      </c>
      <c r="O37" s="307">
        <f t="shared" si="3"/>
        <v>85739</v>
      </c>
      <c r="P37" s="316">
        <f>+O37/O41</f>
        <v>2.9849236008292601E-6</v>
      </c>
    </row>
    <row r="38" spans="1:16" ht="12.9" customHeight="1" x14ac:dyDescent="0.2">
      <c r="B38" s="315" t="s">
        <v>29</v>
      </c>
      <c r="C38" s="307">
        <f>+'siječanj 2015'!E19+'siječanj 2015'!E42+'siječanj 2015'!E65</f>
        <v>12195372</v>
      </c>
      <c r="D38" s="307">
        <f>+'veljača 2015'!E19+'veljača 2015'!E42+'veljača 2015'!E65</f>
        <v>11835258</v>
      </c>
      <c r="E38" s="307">
        <f>+'ožujak 2015'!E19+'ožujak 2015'!E42+'ožujak 2015'!E65</f>
        <v>14513355</v>
      </c>
      <c r="F38" s="307">
        <f>+'travanj 2015'!E19+'travanj 2015'!E42+'travanj 2015'!E65</f>
        <v>17118144</v>
      </c>
      <c r="G38" s="307">
        <f>+'svibanj 2015'!E19+'svibanj 2015'!E42+'svibanj 2015'!E65</f>
        <v>17265669</v>
      </c>
      <c r="H38" s="307">
        <f>+'lipanj 2015'!E18+'lipanj 2015'!E41+'lipanj 2015'!E64</f>
        <v>20543575</v>
      </c>
      <c r="I38" s="307">
        <f>+'srpanj 2015'!E21+'srpanj 2015'!E46+'srpanj 2015'!E69</f>
        <v>30298203</v>
      </c>
      <c r="J38" s="307">
        <f>+'kolovoz 2015'!$E$21+'kolovoz 2015'!$E$47+'kolovoz 2015'!$E$70</f>
        <v>31374606</v>
      </c>
      <c r="K38" s="307">
        <f>+'rujan 2015'!E21+'rujan 2015'!E47+'rujan 2015'!E70</f>
        <v>19859033</v>
      </c>
      <c r="L38" s="307">
        <f>+'listopad 2015'!E21+'listopad 2015'!E47</f>
        <v>16740373</v>
      </c>
      <c r="M38" s="307">
        <f>+'studeni 2015'!E21+'studeni 2015'!E47</f>
        <v>13939963</v>
      </c>
      <c r="N38" s="307">
        <f>+'prosinac 2015'!E21+'prosinac 2015'!E47</f>
        <v>15363199</v>
      </c>
      <c r="O38" s="307">
        <f t="shared" si="3"/>
        <v>221046750</v>
      </c>
      <c r="P38" s="316">
        <f>+O38/O41</f>
        <v>7.6955371646695815E-3</v>
      </c>
    </row>
    <row r="39" spans="1:16" ht="12.9" customHeight="1" x14ac:dyDescent="0.2">
      <c r="B39" s="315" t="s">
        <v>30</v>
      </c>
      <c r="C39" s="307">
        <f>+'siječanj 2015'!E20+'siječanj 2015'!E43+'siječanj 2015'!E66</f>
        <v>1303802439</v>
      </c>
      <c r="D39" s="307">
        <f>+'veljača 2015'!E20+'veljača 2015'!E43+'veljača 2015'!E66</f>
        <v>1216854507</v>
      </c>
      <c r="E39" s="307">
        <f>+'ožujak 2015'!E20+'ožujak 2015'!E43+'ožujak 2015'!E66</f>
        <v>1524863413</v>
      </c>
      <c r="F39" s="307">
        <f>+'travanj 2015'!E20+'travanj 2015'!E43+'travanj 2015'!E66</f>
        <v>1832360514</v>
      </c>
      <c r="G39" s="307">
        <f>+'svibanj 2015'!E20+'svibanj 2015'!E43+'svibanj 2015'!E66</f>
        <v>2019099686</v>
      </c>
      <c r="H39" s="307">
        <f>+'lipanj 2015'!E19+'lipanj 2015'!E42+'lipanj 2015'!E65</f>
        <v>2419298203</v>
      </c>
      <c r="I39" s="307">
        <f>+'srpanj 2015'!E22+'srpanj 2015'!E47+'srpanj 2015'!E70</f>
        <v>3448928075</v>
      </c>
      <c r="J39" s="307">
        <f>+'kolovoz 2015'!$E$22+'kolovoz 2015'!$E$48+'kolovoz 2015'!$E$71</f>
        <v>4063873824</v>
      </c>
      <c r="K39" s="307">
        <f>+'rujan 2015'!E22+'rujan 2015'!E48+'rujan 2015'!E71</f>
        <v>2268573581</v>
      </c>
      <c r="L39" s="307">
        <f>+'listopad 2015'!E22+'listopad 2015'!E48</f>
        <v>1661568915</v>
      </c>
      <c r="M39" s="307">
        <f>+'studeni 2015'!E22+'studeni 2015'!E48</f>
        <v>1432986198</v>
      </c>
      <c r="N39" s="307">
        <f>+'prosinac 2015'!E22+'prosinac 2015'!E48</f>
        <v>1609684873</v>
      </c>
      <c r="O39" s="307">
        <f t="shared" si="3"/>
        <v>24801894228</v>
      </c>
      <c r="P39" s="316">
        <f>+O39/O41</f>
        <v>0.86345489714631851</v>
      </c>
    </row>
    <row r="40" spans="1:16" ht="12.9" customHeight="1" x14ac:dyDescent="0.2">
      <c r="B40" s="315" t="s">
        <v>31</v>
      </c>
      <c r="C40" s="307">
        <f>+'siječanj 2015'!E21+'siječanj 2015'!E44+'siječanj 2015'!E67</f>
        <v>1716355</v>
      </c>
      <c r="D40" s="307">
        <f>+'veljača 2015'!E21+'veljača 2015'!E44+'veljača 2015'!E67</f>
        <v>769737</v>
      </c>
      <c r="E40" s="307">
        <f>+'ožujak 2015'!E21+'ožujak 2015'!E44+'ožujak 2015'!E67</f>
        <v>786247</v>
      </c>
      <c r="F40" s="307">
        <f>+'travanj 2015'!E21+'travanj 2015'!E44+'travanj 2015'!E67</f>
        <v>769039</v>
      </c>
      <c r="G40" s="307">
        <f>+'svibanj 2015'!E21+'svibanj 2015'!E44+'svibanj 2015'!E67</f>
        <v>1408403</v>
      </c>
      <c r="H40" s="307">
        <f>+'lipanj 2015'!E20+'lipanj 2015'!E43+'lipanj 2015'!E66</f>
        <v>5601670</v>
      </c>
      <c r="I40" s="307">
        <f>+'srpanj 2015'!E23+'srpanj 2015'!E48+'srpanj 2015'!E71</f>
        <v>20339553</v>
      </c>
      <c r="J40" s="307">
        <f>+'kolovoz 2015'!$E$23+'kolovoz 2015'!$E$49+'kolovoz 2015'!$E$72</f>
        <v>21312318</v>
      </c>
      <c r="K40" s="307">
        <f>+'rujan 2015'!E23+'rujan 2015'!E49+'rujan 2015'!E72</f>
        <v>7997420</v>
      </c>
      <c r="L40" s="307">
        <f>+'listopad 2015'!E23+'listopad 2015'!E49</f>
        <v>2287913</v>
      </c>
      <c r="M40" s="307">
        <f>+'studeni 2015'!E23+'studeni 2015'!E49</f>
        <v>577317</v>
      </c>
      <c r="N40" s="307">
        <f>+'prosinac 2015'!E23+'prosinac 2015'!E49</f>
        <v>642992</v>
      </c>
      <c r="O40" s="307">
        <f t="shared" si="3"/>
        <v>64208964</v>
      </c>
      <c r="P40" s="316">
        <f>+O40/O41</f>
        <v>2.2353754070889133E-3</v>
      </c>
    </row>
    <row r="41" spans="1:16" ht="12.9" customHeight="1" x14ac:dyDescent="0.2">
      <c r="B41" s="308" t="s">
        <v>33</v>
      </c>
      <c r="C41" s="309">
        <f t="shared" ref="C41:P41" si="4">SUM(C23:C40)</f>
        <v>1642038124</v>
      </c>
      <c r="D41" s="309">
        <f t="shared" si="4"/>
        <v>1427298262</v>
      </c>
      <c r="E41" s="309">
        <f t="shared" si="4"/>
        <v>1773565889</v>
      </c>
      <c r="F41" s="309">
        <f t="shared" si="4"/>
        <v>2142763027</v>
      </c>
      <c r="G41" s="309">
        <f t="shared" si="4"/>
        <v>2329801104</v>
      </c>
      <c r="H41" s="309">
        <f t="shared" si="4"/>
        <v>2769633691</v>
      </c>
      <c r="I41" s="309">
        <f t="shared" si="4"/>
        <v>4001629223</v>
      </c>
      <c r="J41" s="309">
        <f>SUM(J23:J40)</f>
        <v>4502656169</v>
      </c>
      <c r="K41" s="309">
        <f>SUM(K23:K40)</f>
        <v>2603742364</v>
      </c>
      <c r="L41" s="309">
        <f>SUM(L23:L40)</f>
        <v>1951629392</v>
      </c>
      <c r="M41" s="309">
        <f>SUM(M23:M40)</f>
        <v>1709550901</v>
      </c>
      <c r="N41" s="309">
        <f>SUM(N23:N40)</f>
        <v>1869710109</v>
      </c>
      <c r="O41" s="309">
        <f t="shared" si="4"/>
        <v>28724018255</v>
      </c>
      <c r="P41" s="318">
        <f t="shared" si="4"/>
        <v>1</v>
      </c>
    </row>
    <row r="42" spans="1:16" ht="12.9" customHeight="1" x14ac:dyDescent="0.2">
      <c r="C42" s="307"/>
      <c r="D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</row>
    <row r="43" spans="1:16" ht="12.9" customHeight="1" x14ac:dyDescent="0.2">
      <c r="C43" s="307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7"/>
    </row>
    <row r="44" spans="1:16" ht="12.9" customHeight="1" x14ac:dyDescent="0.25">
      <c r="B44" s="305" t="s">
        <v>119</v>
      </c>
      <c r="C44" s="311"/>
      <c r="D44" s="311"/>
      <c r="E44" s="311"/>
      <c r="F44" s="311"/>
      <c r="G44" s="311"/>
      <c r="H44" s="311"/>
      <c r="I44" s="311"/>
      <c r="J44" s="311"/>
      <c r="K44" s="311"/>
      <c r="L44" s="311"/>
      <c r="M44" s="311"/>
      <c r="N44" s="311"/>
    </row>
    <row r="45" spans="1:16" ht="12.9" customHeight="1" x14ac:dyDescent="0.2">
      <c r="B45" s="310"/>
      <c r="C45" s="310"/>
      <c r="D45" s="310"/>
      <c r="E45" s="310"/>
      <c r="F45" s="310"/>
      <c r="G45" s="310"/>
      <c r="H45" s="310"/>
      <c r="I45" s="310"/>
      <c r="J45" s="310"/>
      <c r="K45" s="310"/>
      <c r="L45" s="310"/>
      <c r="M45" s="310"/>
      <c r="N45" s="310"/>
    </row>
    <row r="46" spans="1:16" ht="12.9" customHeight="1" x14ac:dyDescent="0.2">
      <c r="B46" s="313" t="s">
        <v>56</v>
      </c>
      <c r="C46" s="306" t="s">
        <v>44</v>
      </c>
      <c r="D46" s="306" t="s">
        <v>45</v>
      </c>
      <c r="E46" s="306" t="s">
        <v>46</v>
      </c>
      <c r="F46" s="306" t="s">
        <v>47</v>
      </c>
      <c r="G46" s="306" t="s">
        <v>48</v>
      </c>
      <c r="H46" s="306" t="s">
        <v>49</v>
      </c>
      <c r="I46" s="306" t="s">
        <v>50</v>
      </c>
      <c r="J46" s="306" t="s">
        <v>51</v>
      </c>
      <c r="K46" s="306" t="s">
        <v>52</v>
      </c>
      <c r="L46" s="306" t="s">
        <v>53</v>
      </c>
      <c r="M46" s="306" t="s">
        <v>54</v>
      </c>
      <c r="N46" s="306" t="s">
        <v>118</v>
      </c>
      <c r="O46" s="314" t="s">
        <v>32</v>
      </c>
      <c r="P46" s="306" t="s">
        <v>55</v>
      </c>
    </row>
    <row r="47" spans="1:16" ht="12.9" customHeight="1" x14ac:dyDescent="0.2">
      <c r="B47" s="315" t="s">
        <v>17</v>
      </c>
      <c r="C47" s="307">
        <f>C23/$O$1</f>
        <v>1056256.1550202402</v>
      </c>
      <c r="D47" s="307">
        <f t="shared" ref="D47:O47" si="5">D23/$O$1</f>
        <v>650440.63972393656</v>
      </c>
      <c r="E47" s="307">
        <f t="shared" si="5"/>
        <v>961654.92069812189</v>
      </c>
      <c r="F47" s="307">
        <f t="shared" si="5"/>
        <v>1153636.737673369</v>
      </c>
      <c r="G47" s="307">
        <f t="shared" si="5"/>
        <v>1236300.2189926337</v>
      </c>
      <c r="H47" s="307">
        <f t="shared" si="5"/>
        <v>2325169.5533877495</v>
      </c>
      <c r="I47" s="307">
        <f t="shared" si="5"/>
        <v>3369412.9670183817</v>
      </c>
      <c r="J47" s="307">
        <f t="shared" si="5"/>
        <v>2489487.557236711</v>
      </c>
      <c r="K47" s="307">
        <f t="shared" si="5"/>
        <v>1587849.8905036829</v>
      </c>
      <c r="L47" s="307">
        <f t="shared" si="5"/>
        <v>1466432.5436326233</v>
      </c>
      <c r="M47" s="307">
        <f t="shared" si="5"/>
        <v>1160938.881146725</v>
      </c>
      <c r="N47" s="307">
        <f t="shared" si="5"/>
        <v>902021.76654057996</v>
      </c>
      <c r="O47" s="307">
        <f t="shared" si="5"/>
        <v>18359601.831574757</v>
      </c>
      <c r="P47" s="316">
        <f>+O47/O65</f>
        <v>4.8158450106791997E-3</v>
      </c>
    </row>
    <row r="48" spans="1:16" ht="12.9" customHeight="1" x14ac:dyDescent="0.2">
      <c r="B48" s="315" t="s">
        <v>18</v>
      </c>
      <c r="C48" s="307">
        <f t="shared" ref="C48:O65" si="6">C24/$O$1</f>
        <v>698987.98858583847</v>
      </c>
      <c r="D48" s="307">
        <f t="shared" si="6"/>
        <v>588012.34322118247</v>
      </c>
      <c r="E48" s="307">
        <f t="shared" si="6"/>
        <v>714967.4165505342</v>
      </c>
      <c r="F48" s="307">
        <f t="shared" si="6"/>
        <v>1022551.1978233459</v>
      </c>
      <c r="G48" s="307">
        <f t="shared" si="6"/>
        <v>1205195.4343353906</v>
      </c>
      <c r="H48" s="307">
        <f t="shared" si="6"/>
        <v>1583113.6770854071</v>
      </c>
      <c r="I48" s="307">
        <f t="shared" si="6"/>
        <v>2042517.6189528168</v>
      </c>
      <c r="J48" s="307">
        <f t="shared" si="6"/>
        <v>1810258.4113079831</v>
      </c>
      <c r="K48" s="307">
        <f t="shared" si="6"/>
        <v>1295180.8348264648</v>
      </c>
      <c r="L48" s="307">
        <f t="shared" si="6"/>
        <v>1232071.5375937354</v>
      </c>
      <c r="M48" s="307">
        <f t="shared" si="6"/>
        <v>777605.41509058326</v>
      </c>
      <c r="N48" s="307">
        <f t="shared" si="6"/>
        <v>778670.11745968543</v>
      </c>
      <c r="O48" s="307">
        <f t="shared" si="6"/>
        <v>13749131.992832968</v>
      </c>
      <c r="P48" s="316">
        <f>+O48/O65</f>
        <v>3.6064882733448187E-3</v>
      </c>
    </row>
    <row r="49" spans="2:16" ht="12.9" customHeight="1" x14ac:dyDescent="0.2">
      <c r="B49" s="315" t="s">
        <v>19</v>
      </c>
      <c r="C49" s="307">
        <f t="shared" si="6"/>
        <v>49800.783064569645</v>
      </c>
      <c r="D49" s="307">
        <f t="shared" si="6"/>
        <v>73541.177251310641</v>
      </c>
      <c r="E49" s="307">
        <f t="shared" si="6"/>
        <v>81520.870661623194</v>
      </c>
      <c r="F49" s="307">
        <f t="shared" si="6"/>
        <v>147826.00039816843</v>
      </c>
      <c r="G49" s="307">
        <f t="shared" si="6"/>
        <v>231076.78014466783</v>
      </c>
      <c r="H49" s="307">
        <f t="shared" si="6"/>
        <v>1334519.8752405599</v>
      </c>
      <c r="I49" s="307">
        <f t="shared" si="6"/>
        <v>2773648.8154489347</v>
      </c>
      <c r="J49" s="307">
        <f t="shared" si="6"/>
        <v>2479236.7111288072</v>
      </c>
      <c r="K49" s="307">
        <f t="shared" si="6"/>
        <v>1134817.4397770257</v>
      </c>
      <c r="L49" s="307">
        <f t="shared" si="6"/>
        <v>259913.46472891365</v>
      </c>
      <c r="M49" s="307">
        <f t="shared" si="6"/>
        <v>58649.014533147521</v>
      </c>
      <c r="N49" s="307">
        <f t="shared" si="6"/>
        <v>92163.249054349988</v>
      </c>
      <c r="O49" s="307">
        <f t="shared" si="6"/>
        <v>8716714.1814320795</v>
      </c>
      <c r="P49" s="316">
        <f>+O49/O65</f>
        <v>2.2864517915618492E-3</v>
      </c>
    </row>
    <row r="50" spans="2:16" ht="12.9" customHeight="1" x14ac:dyDescent="0.2">
      <c r="B50" s="315" t="s">
        <v>20</v>
      </c>
      <c r="C50" s="307">
        <f t="shared" si="6"/>
        <v>299327.62625257147</v>
      </c>
      <c r="D50" s="307">
        <f t="shared" si="6"/>
        <v>324797.92952418869</v>
      </c>
      <c r="E50" s="307">
        <f t="shared" si="6"/>
        <v>419886.92016723071</v>
      </c>
      <c r="F50" s="307">
        <f t="shared" si="6"/>
        <v>417903.90868670779</v>
      </c>
      <c r="G50" s="307">
        <f t="shared" si="6"/>
        <v>518013.13955803303</v>
      </c>
      <c r="H50" s="307">
        <f t="shared" si="6"/>
        <v>579344.61477204855</v>
      </c>
      <c r="I50" s="307">
        <f t="shared" si="6"/>
        <v>1244329.6834561019</v>
      </c>
      <c r="J50" s="307">
        <f t="shared" si="6"/>
        <v>670420.20041144069</v>
      </c>
      <c r="K50" s="307">
        <f t="shared" si="6"/>
        <v>556614.37388015131</v>
      </c>
      <c r="L50" s="307">
        <f t="shared" si="6"/>
        <v>564429.35828522127</v>
      </c>
      <c r="M50" s="307">
        <f t="shared" si="6"/>
        <v>417542.63720220316</v>
      </c>
      <c r="N50" s="307">
        <f t="shared" si="6"/>
        <v>462300.08626982546</v>
      </c>
      <c r="O50" s="307">
        <f t="shared" si="6"/>
        <v>6474910.4784657238</v>
      </c>
      <c r="P50" s="316">
        <f>+O50/O65</f>
        <v>1.6984118505602168E-3</v>
      </c>
    </row>
    <row r="51" spans="2:16" ht="12.9" customHeight="1" x14ac:dyDescent="0.2">
      <c r="B51" s="315" t="s">
        <v>21</v>
      </c>
      <c r="C51" s="307">
        <f t="shared" si="6"/>
        <v>455376.20280045125</v>
      </c>
      <c r="D51" s="307">
        <f t="shared" si="6"/>
        <v>423264.58291857451</v>
      </c>
      <c r="E51" s="307">
        <f t="shared" si="6"/>
        <v>537541.44269692746</v>
      </c>
      <c r="F51" s="307">
        <f t="shared" si="6"/>
        <v>610766.87238701968</v>
      </c>
      <c r="G51" s="307">
        <f t="shared" si="6"/>
        <v>696801.91120844113</v>
      </c>
      <c r="H51" s="307">
        <f t="shared" si="6"/>
        <v>1166847.8333001526</v>
      </c>
      <c r="I51" s="307">
        <f t="shared" si="6"/>
        <v>1789391.200477802</v>
      </c>
      <c r="J51" s="307">
        <f t="shared" si="6"/>
        <v>1755123.4985732296</v>
      </c>
      <c r="K51" s="307">
        <f t="shared" si="6"/>
        <v>846411.04253766011</v>
      </c>
      <c r="L51" s="307">
        <f t="shared" si="6"/>
        <v>705945.31820293318</v>
      </c>
      <c r="M51" s="307">
        <f t="shared" si="6"/>
        <v>555146.32689627714</v>
      </c>
      <c r="N51" s="307">
        <f t="shared" si="6"/>
        <v>550103.78923618025</v>
      </c>
      <c r="O51" s="307">
        <f t="shared" si="6"/>
        <v>10092720.021235649</v>
      </c>
      <c r="P51" s="316">
        <f>+O51/O65</f>
        <v>2.647387225732704E-3</v>
      </c>
    </row>
    <row r="52" spans="2:16" ht="12.9" customHeight="1" x14ac:dyDescent="0.2">
      <c r="B52" s="315" t="s">
        <v>22</v>
      </c>
      <c r="C52" s="307">
        <f t="shared" si="6"/>
        <v>47978.764350653655</v>
      </c>
      <c r="D52" s="307">
        <f t="shared" si="6"/>
        <v>57729.245470834161</v>
      </c>
      <c r="E52" s="307">
        <f t="shared" si="6"/>
        <v>96863.627314353973</v>
      </c>
      <c r="F52" s="307">
        <f t="shared" si="6"/>
        <v>171769.19503616696</v>
      </c>
      <c r="G52" s="307">
        <f t="shared" si="6"/>
        <v>309417.47959386819</v>
      </c>
      <c r="H52" s="307">
        <f t="shared" si="6"/>
        <v>277722.21116198815</v>
      </c>
      <c r="I52" s="307">
        <f t="shared" si="6"/>
        <v>304781.07372752007</v>
      </c>
      <c r="J52" s="307">
        <f t="shared" si="6"/>
        <v>360967.4165505342</v>
      </c>
      <c r="K52" s="307">
        <f t="shared" si="6"/>
        <v>338185.81193178048</v>
      </c>
      <c r="L52" s="307">
        <f t="shared" si="6"/>
        <v>349473.35589621076</v>
      </c>
      <c r="M52" s="307">
        <f t="shared" si="6"/>
        <v>148520.00796336849</v>
      </c>
      <c r="N52" s="307">
        <f t="shared" si="6"/>
        <v>105567.1909217599</v>
      </c>
      <c r="O52" s="307">
        <f t="shared" si="6"/>
        <v>2568975.3799190391</v>
      </c>
      <c r="P52" s="316">
        <f>+O52/O65</f>
        <v>6.7385923613353456E-4</v>
      </c>
    </row>
    <row r="53" spans="2:16" ht="12.9" customHeight="1" x14ac:dyDescent="0.2">
      <c r="B53" s="315" t="s">
        <v>23</v>
      </c>
      <c r="C53" s="307">
        <f t="shared" si="6"/>
        <v>99371.292056539911</v>
      </c>
      <c r="D53" s="307">
        <f t="shared" si="6"/>
        <v>105066.56048841993</v>
      </c>
      <c r="E53" s="307">
        <f t="shared" si="6"/>
        <v>188895.87895679873</v>
      </c>
      <c r="F53" s="307">
        <f t="shared" si="6"/>
        <v>217337.97863162783</v>
      </c>
      <c r="G53" s="307">
        <f t="shared" si="6"/>
        <v>224323.97637534008</v>
      </c>
      <c r="H53" s="307">
        <f t="shared" si="6"/>
        <v>375029.13265644701</v>
      </c>
      <c r="I53" s="307">
        <f t="shared" si="6"/>
        <v>745633.81777158403</v>
      </c>
      <c r="J53" s="307">
        <f t="shared" si="6"/>
        <v>410314.42033313424</v>
      </c>
      <c r="K53" s="307">
        <f t="shared" si="6"/>
        <v>280059.59254097816</v>
      </c>
      <c r="L53" s="307">
        <f t="shared" si="6"/>
        <v>313268.29915721016</v>
      </c>
      <c r="M53" s="307">
        <f t="shared" si="6"/>
        <v>127016.78943526444</v>
      </c>
      <c r="N53" s="307">
        <f t="shared" si="6"/>
        <v>162369.23485300949</v>
      </c>
      <c r="O53" s="307">
        <f t="shared" si="6"/>
        <v>3248686.9732563538</v>
      </c>
      <c r="P53" s="316">
        <f>+O53/O65</f>
        <v>8.5215208341330308E-4</v>
      </c>
    </row>
    <row r="54" spans="2:16" ht="12.9" customHeight="1" x14ac:dyDescent="0.2">
      <c r="B54" s="317" t="s">
        <v>39</v>
      </c>
      <c r="C54" s="307">
        <f t="shared" si="6"/>
        <v>0</v>
      </c>
      <c r="D54" s="307">
        <f t="shared" si="6"/>
        <v>0</v>
      </c>
      <c r="E54" s="307">
        <f t="shared" si="6"/>
        <v>0</v>
      </c>
      <c r="F54" s="307">
        <f t="shared" si="6"/>
        <v>0</v>
      </c>
      <c r="G54" s="307">
        <f t="shared" si="6"/>
        <v>0</v>
      </c>
      <c r="H54" s="307">
        <f t="shared" si="6"/>
        <v>0</v>
      </c>
      <c r="I54" s="307">
        <f t="shared" si="6"/>
        <v>3672.8382772579466</v>
      </c>
      <c r="J54" s="307">
        <f t="shared" si="6"/>
        <v>2351.0518282566859</v>
      </c>
      <c r="K54" s="307">
        <f t="shared" si="6"/>
        <v>1803.0393523126947</v>
      </c>
      <c r="L54" s="307">
        <f t="shared" si="6"/>
        <v>1315.8139226226026</v>
      </c>
      <c r="M54" s="307">
        <f t="shared" si="6"/>
        <v>555.04678478996607</v>
      </c>
      <c r="N54" s="307">
        <f t="shared" si="6"/>
        <v>383.30347070144001</v>
      </c>
      <c r="O54" s="307">
        <f t="shared" si="6"/>
        <v>10081.093635941335</v>
      </c>
      <c r="P54" s="316">
        <f>+O54/O65</f>
        <v>2.6443375479605228E-6</v>
      </c>
    </row>
    <row r="55" spans="2:16" ht="12.9" customHeight="1" x14ac:dyDescent="0.2">
      <c r="B55" s="315" t="s">
        <v>24</v>
      </c>
      <c r="C55" s="307">
        <f t="shared" si="6"/>
        <v>356383.30347070144</v>
      </c>
      <c r="D55" s="307">
        <f t="shared" si="6"/>
        <v>171786.58172406928</v>
      </c>
      <c r="E55" s="307">
        <f t="shared" si="6"/>
        <v>257262.59207644832</v>
      </c>
      <c r="F55" s="307">
        <f t="shared" si="6"/>
        <v>520097.5512641847</v>
      </c>
      <c r="G55" s="307">
        <f t="shared" si="6"/>
        <v>694918.04366580397</v>
      </c>
      <c r="H55" s="307">
        <f t="shared" si="6"/>
        <v>995695.66660030524</v>
      </c>
      <c r="I55" s="307">
        <f t="shared" si="6"/>
        <v>2112083.4826464928</v>
      </c>
      <c r="J55" s="307">
        <f t="shared" si="6"/>
        <v>1007001.9244807219</v>
      </c>
      <c r="K55" s="307">
        <f t="shared" si="6"/>
        <v>958243.54635344073</v>
      </c>
      <c r="L55" s="307">
        <f t="shared" si="6"/>
        <v>616114.14161523653</v>
      </c>
      <c r="M55" s="307">
        <f t="shared" si="6"/>
        <v>299688.1014002256</v>
      </c>
      <c r="N55" s="307">
        <f t="shared" si="6"/>
        <v>609678.41263521137</v>
      </c>
      <c r="O55" s="307">
        <f t="shared" si="6"/>
        <v>8598953.3479328416</v>
      </c>
      <c r="P55" s="316">
        <f>+O55/O65</f>
        <v>2.2555623459375217E-3</v>
      </c>
    </row>
    <row r="56" spans="2:16" ht="12.9" customHeight="1" x14ac:dyDescent="0.2">
      <c r="B56" s="315" t="s">
        <v>25</v>
      </c>
      <c r="C56" s="307">
        <f t="shared" si="6"/>
        <v>22144727.055544496</v>
      </c>
      <c r="D56" s="307">
        <f t="shared" si="6"/>
        <v>7490614.5066029597</v>
      </c>
      <c r="E56" s="307">
        <f t="shared" si="6"/>
        <v>7077524.3214546414</v>
      </c>
      <c r="F56" s="307">
        <f t="shared" si="6"/>
        <v>11808952.949764416</v>
      </c>
      <c r="G56" s="307">
        <f t="shared" si="6"/>
        <v>10552933.30678877</v>
      </c>
      <c r="H56" s="307">
        <f t="shared" si="6"/>
        <v>9405665.6712456029</v>
      </c>
      <c r="I56" s="307">
        <f t="shared" si="6"/>
        <v>18304414.626053486</v>
      </c>
      <c r="J56" s="307">
        <f t="shared" si="6"/>
        <v>14609820.293317406</v>
      </c>
      <c r="K56" s="307">
        <f t="shared" si="6"/>
        <v>9255756.9845377915</v>
      </c>
      <c r="L56" s="307">
        <f t="shared" si="6"/>
        <v>9667089.9197027013</v>
      </c>
      <c r="M56" s="307">
        <f t="shared" si="6"/>
        <v>6576858.5838476336</v>
      </c>
      <c r="N56" s="307">
        <f t="shared" si="6"/>
        <v>10366177.184949232</v>
      </c>
      <c r="O56" s="307">
        <f t="shared" si="6"/>
        <v>137260535.40380913</v>
      </c>
      <c r="P56" s="316">
        <f>+O56/O65</f>
        <v>3.6004346426008076E-2</v>
      </c>
    </row>
    <row r="57" spans="2:16" ht="12.9" customHeight="1" x14ac:dyDescent="0.2">
      <c r="B57" s="315" t="s">
        <v>26</v>
      </c>
      <c r="C57" s="307">
        <f t="shared" si="6"/>
        <v>2394307.2533014799</v>
      </c>
      <c r="D57" s="307">
        <f t="shared" si="6"/>
        <v>2435726.7237374741</v>
      </c>
      <c r="E57" s="307">
        <f t="shared" si="6"/>
        <v>4723318.9992700247</v>
      </c>
      <c r="F57" s="307">
        <f t="shared" si="6"/>
        <v>3322849.027805428</v>
      </c>
      <c r="G57" s="307">
        <f t="shared" si="6"/>
        <v>3023195.6997810071</v>
      </c>
      <c r="H57" s="307">
        <f t="shared" si="6"/>
        <v>4575400.2256287737</v>
      </c>
      <c r="I57" s="307">
        <f t="shared" si="6"/>
        <v>6426746.3003517147</v>
      </c>
      <c r="J57" s="307">
        <f t="shared" si="6"/>
        <v>4927228.7477603024</v>
      </c>
      <c r="K57" s="307">
        <f t="shared" si="6"/>
        <v>4190782.799124029</v>
      </c>
      <c r="L57" s="307">
        <f t="shared" si="6"/>
        <v>2729411.639790298</v>
      </c>
      <c r="M57" s="307">
        <f t="shared" si="6"/>
        <v>2175986.0641051163</v>
      </c>
      <c r="N57" s="307">
        <f t="shared" si="6"/>
        <v>1878883.0048443824</v>
      </c>
      <c r="O57" s="307">
        <f t="shared" si="6"/>
        <v>42803836.48550003</v>
      </c>
      <c r="P57" s="316">
        <f>+O57/O65</f>
        <v>1.1227729461001208E-2</v>
      </c>
    </row>
    <row r="58" spans="2:16" ht="12.9" customHeight="1" x14ac:dyDescent="0.2">
      <c r="B58" s="315" t="s">
        <v>27</v>
      </c>
      <c r="C58" s="307">
        <f t="shared" si="6"/>
        <v>15423498.042338574</v>
      </c>
      <c r="D58" s="307">
        <f t="shared" si="6"/>
        <v>13917105.84643971</v>
      </c>
      <c r="E58" s="307">
        <f t="shared" si="6"/>
        <v>15892487.22542969</v>
      </c>
      <c r="F58" s="307">
        <f t="shared" si="6"/>
        <v>19403649.8772314</v>
      </c>
      <c r="G58" s="307">
        <f t="shared" si="6"/>
        <v>20035425.973853607</v>
      </c>
      <c r="H58" s="307">
        <f t="shared" si="6"/>
        <v>20381157.741057798</v>
      </c>
      <c r="I58" s="307">
        <f t="shared" si="6"/>
        <v>27471486.097285818</v>
      </c>
      <c r="J58" s="307">
        <f t="shared" si="6"/>
        <v>20678624.991704822</v>
      </c>
      <c r="K58" s="307">
        <f t="shared" si="6"/>
        <v>20313362.532351185</v>
      </c>
      <c r="L58" s="307">
        <f t="shared" si="6"/>
        <v>18033835.02554914</v>
      </c>
      <c r="M58" s="307">
        <f t="shared" si="6"/>
        <v>22453862.366447672</v>
      </c>
      <c r="N58" s="307">
        <f t="shared" si="6"/>
        <v>16443778.087464331</v>
      </c>
      <c r="O58" s="307">
        <f t="shared" si="6"/>
        <v>230448273.80715376</v>
      </c>
      <c r="P58" s="316">
        <f>+O58/O65</f>
        <v>6.0448106653662903E-2</v>
      </c>
    </row>
    <row r="59" spans="2:16" ht="12.9" customHeight="1" x14ac:dyDescent="0.2">
      <c r="B59" s="315" t="s">
        <v>28</v>
      </c>
      <c r="C59" s="307">
        <f t="shared" si="6"/>
        <v>19172.075121109563</v>
      </c>
      <c r="D59" s="307">
        <f t="shared" si="6"/>
        <v>19629.703364523193</v>
      </c>
      <c r="E59" s="307">
        <f t="shared" si="6"/>
        <v>25960.714048709269</v>
      </c>
      <c r="F59" s="307">
        <f t="shared" si="6"/>
        <v>26114.805229278649</v>
      </c>
      <c r="G59" s="307">
        <f t="shared" si="6"/>
        <v>31087.530692149445</v>
      </c>
      <c r="H59" s="307">
        <f t="shared" si="6"/>
        <v>27773.309443227816</v>
      </c>
      <c r="I59" s="307">
        <f t="shared" si="6"/>
        <v>44273.276262525709</v>
      </c>
      <c r="J59" s="307">
        <f t="shared" si="6"/>
        <v>38851.947707213483</v>
      </c>
      <c r="K59" s="307">
        <f t="shared" si="6"/>
        <v>26201.075054748158</v>
      </c>
      <c r="L59" s="307">
        <f t="shared" si="6"/>
        <v>30751.47654124361</v>
      </c>
      <c r="M59" s="307">
        <f t="shared" si="6"/>
        <v>23324.839073594794</v>
      </c>
      <c r="N59" s="307">
        <f t="shared" si="6"/>
        <v>26600.305262459351</v>
      </c>
      <c r="O59" s="307">
        <f t="shared" si="6"/>
        <v>339741.05780078302</v>
      </c>
      <c r="P59" s="316">
        <f>+O59/O65</f>
        <v>8.9116326875833887E-5</v>
      </c>
    </row>
    <row r="60" spans="2:16" ht="12.9" customHeight="1" x14ac:dyDescent="0.2">
      <c r="B60" s="317" t="s">
        <v>41</v>
      </c>
      <c r="C60" s="307">
        <f t="shared" si="6"/>
        <v>0</v>
      </c>
      <c r="D60" s="307">
        <f t="shared" si="6"/>
        <v>0</v>
      </c>
      <c r="E60" s="307">
        <f t="shared" si="6"/>
        <v>0</v>
      </c>
      <c r="F60" s="307">
        <f t="shared" si="6"/>
        <v>0</v>
      </c>
      <c r="G60" s="307">
        <f t="shared" si="6"/>
        <v>0</v>
      </c>
      <c r="H60" s="307">
        <f t="shared" si="6"/>
        <v>0</v>
      </c>
      <c r="I60" s="307">
        <f t="shared" si="6"/>
        <v>2165.1071736677945</v>
      </c>
      <c r="J60" s="307">
        <f t="shared" si="6"/>
        <v>2535.0056407193574</v>
      </c>
      <c r="K60" s="307">
        <f t="shared" si="6"/>
        <v>1193.1780476474883</v>
      </c>
      <c r="L60" s="307">
        <f t="shared" si="6"/>
        <v>1099.4757449067622</v>
      </c>
      <c r="M60" s="307">
        <f t="shared" si="6"/>
        <v>3672.0419404074587</v>
      </c>
      <c r="N60" s="307">
        <f t="shared" si="6"/>
        <v>1169.9515561749286</v>
      </c>
      <c r="O60" s="307">
        <f t="shared" si="6"/>
        <v>11834.760103523789</v>
      </c>
      <c r="P60" s="316">
        <f>+O60/O65</f>
        <v>3.1043358630535031E-6</v>
      </c>
    </row>
    <row r="61" spans="2:16" ht="12.9" customHeight="1" x14ac:dyDescent="0.2">
      <c r="B61" s="317" t="s">
        <v>43</v>
      </c>
      <c r="C61" s="307">
        <f t="shared" si="6"/>
        <v>0</v>
      </c>
      <c r="D61" s="307">
        <f t="shared" si="6"/>
        <v>0</v>
      </c>
      <c r="E61" s="307">
        <f t="shared" si="6"/>
        <v>0</v>
      </c>
      <c r="F61" s="307">
        <f t="shared" si="6"/>
        <v>0</v>
      </c>
      <c r="G61" s="307">
        <f t="shared" si="6"/>
        <v>0</v>
      </c>
      <c r="H61" s="307">
        <f t="shared" si="6"/>
        <v>0</v>
      </c>
      <c r="I61" s="307">
        <f t="shared" si="6"/>
        <v>706.4835091910544</v>
      </c>
      <c r="J61" s="307">
        <f t="shared" si="6"/>
        <v>1446.4131661025947</v>
      </c>
      <c r="K61" s="307">
        <f t="shared" si="6"/>
        <v>893.35722343884788</v>
      </c>
      <c r="L61" s="307">
        <f t="shared" si="6"/>
        <v>1002.1899263388412</v>
      </c>
      <c r="M61" s="307">
        <f t="shared" si="6"/>
        <v>303.80250846107901</v>
      </c>
      <c r="N61" s="307">
        <f t="shared" si="6"/>
        <v>7027.2745371292049</v>
      </c>
      <c r="O61" s="307">
        <f t="shared" si="6"/>
        <v>11379.520870661623</v>
      </c>
      <c r="P61" s="316">
        <f>+O61/O65</f>
        <v>2.9849236008292601E-6</v>
      </c>
    </row>
    <row r="62" spans="2:16" ht="12.9" customHeight="1" x14ac:dyDescent="0.2">
      <c r="B62" s="315" t="s">
        <v>29</v>
      </c>
      <c r="C62" s="307">
        <f t="shared" si="6"/>
        <v>1618604.0215010948</v>
      </c>
      <c r="D62" s="307">
        <f t="shared" si="6"/>
        <v>1570808.6800716703</v>
      </c>
      <c r="E62" s="307">
        <f t="shared" si="6"/>
        <v>1926253.235118455</v>
      </c>
      <c r="F62" s="307">
        <f t="shared" si="6"/>
        <v>2271968.1465259804</v>
      </c>
      <c r="G62" s="307">
        <f t="shared" si="6"/>
        <v>2291548.0788373481</v>
      </c>
      <c r="H62" s="307">
        <f t="shared" si="6"/>
        <v>2726600.9688765011</v>
      </c>
      <c r="I62" s="307">
        <f t="shared" si="6"/>
        <v>4021262.5920764483</v>
      </c>
      <c r="J62" s="307">
        <f t="shared" si="6"/>
        <v>4164125.821222377</v>
      </c>
      <c r="K62" s="307">
        <f t="shared" si="6"/>
        <v>2635746.6321587362</v>
      </c>
      <c r="L62" s="307">
        <f t="shared" si="6"/>
        <v>2221829.3184683789</v>
      </c>
      <c r="M62" s="307">
        <f t="shared" si="6"/>
        <v>1850151.0385559758</v>
      </c>
      <c r="N62" s="307">
        <f t="shared" si="6"/>
        <v>2039046.9175127745</v>
      </c>
      <c r="O62" s="307">
        <f t="shared" si="6"/>
        <v>29337945.450925741</v>
      </c>
      <c r="P62" s="316">
        <f>+O62/O65</f>
        <v>7.6955371646695823E-3</v>
      </c>
    </row>
    <row r="63" spans="2:16" ht="12.9" customHeight="1" x14ac:dyDescent="0.2">
      <c r="B63" s="315" t="s">
        <v>30</v>
      </c>
      <c r="C63" s="307">
        <f t="shared" si="6"/>
        <v>173044321.32191917</v>
      </c>
      <c r="D63" s="307">
        <f t="shared" si="6"/>
        <v>161504347.60103524</v>
      </c>
      <c r="E63" s="307">
        <f t="shared" si="6"/>
        <v>202384154.6220718</v>
      </c>
      <c r="F63" s="307">
        <f t="shared" si="6"/>
        <v>243196033.44614771</v>
      </c>
      <c r="G63" s="307">
        <f t="shared" si="6"/>
        <v>267980580.79500961</v>
      </c>
      <c r="H63" s="307">
        <f t="shared" si="6"/>
        <v>321096051.89461809</v>
      </c>
      <c r="I63" s="307">
        <f t="shared" si="6"/>
        <v>457751420.13405001</v>
      </c>
      <c r="J63" s="307">
        <f t="shared" si="6"/>
        <v>539368746.96396577</v>
      </c>
      <c r="K63" s="307">
        <f t="shared" si="6"/>
        <v>301091456.76554513</v>
      </c>
      <c r="L63" s="307">
        <f t="shared" si="6"/>
        <v>220528092.77324307</v>
      </c>
      <c r="M63" s="307">
        <f t="shared" si="6"/>
        <v>190189952.61795738</v>
      </c>
      <c r="N63" s="307">
        <f t="shared" si="6"/>
        <v>213641897.00710067</v>
      </c>
      <c r="O63" s="307">
        <f t="shared" si="6"/>
        <v>3291777055.9426637</v>
      </c>
      <c r="P63" s="316">
        <f>+O63/O65</f>
        <v>0.86345489714631851</v>
      </c>
    </row>
    <row r="64" spans="2:16" ht="12.9" customHeight="1" x14ac:dyDescent="0.2">
      <c r="B64" s="315" t="s">
        <v>31</v>
      </c>
      <c r="C64" s="307">
        <f t="shared" si="6"/>
        <v>227799.45583648549</v>
      </c>
      <c r="D64" s="307">
        <f t="shared" si="6"/>
        <v>102161.65638064902</v>
      </c>
      <c r="E64" s="307">
        <f t="shared" si="6"/>
        <v>104352.90994757449</v>
      </c>
      <c r="F64" s="307">
        <f t="shared" si="6"/>
        <v>102069.0158603756</v>
      </c>
      <c r="G64" s="307">
        <f t="shared" si="6"/>
        <v>186927.20153958458</v>
      </c>
      <c r="H64" s="307">
        <f t="shared" si="6"/>
        <v>743469.37421195826</v>
      </c>
      <c r="I64" s="307">
        <f t="shared" si="6"/>
        <v>2699522.5960581326</v>
      </c>
      <c r="J64" s="307">
        <f t="shared" si="6"/>
        <v>2828630.6987855863</v>
      </c>
      <c r="K64" s="307">
        <f t="shared" si="6"/>
        <v>1061440.0424712987</v>
      </c>
      <c r="L64" s="307">
        <f t="shared" si="6"/>
        <v>303658.23876833235</v>
      </c>
      <c r="M64" s="307">
        <f t="shared" si="6"/>
        <v>76623.133585506672</v>
      </c>
      <c r="N64" s="307">
        <f t="shared" si="6"/>
        <v>85339.704028137232</v>
      </c>
      <c r="O64" s="307">
        <f t="shared" si="6"/>
        <v>8521994.0274736211</v>
      </c>
      <c r="P64" s="316">
        <f>+O64/O65</f>
        <v>2.2353754070889133E-3</v>
      </c>
    </row>
    <row r="65" spans="2:16" ht="12.9" customHeight="1" x14ac:dyDescent="0.2">
      <c r="B65" s="308" t="s">
        <v>33</v>
      </c>
      <c r="C65" s="309">
        <f t="shared" si="6"/>
        <v>217935911.34116396</v>
      </c>
      <c r="D65" s="309">
        <f t="shared" si="6"/>
        <v>189435033.77795473</v>
      </c>
      <c r="E65" s="309">
        <f t="shared" si="6"/>
        <v>235392645.69646293</v>
      </c>
      <c r="F65" s="309">
        <f t="shared" si="6"/>
        <v>284393526.71046519</v>
      </c>
      <c r="G65" s="309">
        <f t="shared" si="6"/>
        <v>309217745.57037628</v>
      </c>
      <c r="H65" s="309">
        <f t="shared" si="6"/>
        <v>367593561.74928659</v>
      </c>
      <c r="I65" s="309">
        <f t="shared" si="6"/>
        <v>531107468.71059787</v>
      </c>
      <c r="J65" s="309">
        <f t="shared" si="6"/>
        <v>597605172.07512105</v>
      </c>
      <c r="K65" s="309">
        <f t="shared" si="6"/>
        <v>345575998.93821752</v>
      </c>
      <c r="L65" s="309">
        <f t="shared" si="6"/>
        <v>259025733.89076912</v>
      </c>
      <c r="M65" s="309">
        <f t="shared" si="6"/>
        <v>226896396.70847434</v>
      </c>
      <c r="N65" s="309">
        <f t="shared" si="6"/>
        <v>248153176.58769658</v>
      </c>
      <c r="O65" s="309">
        <f t="shared" si="6"/>
        <v>3812332371.7565861</v>
      </c>
      <c r="P65" s="318">
        <f t="shared" ref="P65" si="7">SUM(P47:P64)</f>
        <v>1</v>
      </c>
    </row>
    <row r="66" spans="2:16" ht="12.9" customHeight="1" x14ac:dyDescent="0.2">
      <c r="C66" s="307"/>
      <c r="D66" s="307"/>
      <c r="E66" s="307"/>
      <c r="F66" s="307"/>
      <c r="G66" s="307"/>
      <c r="H66" s="307"/>
      <c r="I66" s="307"/>
      <c r="J66" s="307"/>
      <c r="K66" s="307"/>
      <c r="L66" s="307"/>
      <c r="M66" s="307"/>
      <c r="N66" s="307"/>
    </row>
    <row r="67" spans="2:16" ht="12.9" customHeight="1" x14ac:dyDescent="0.2">
      <c r="C67" s="307"/>
      <c r="D67" s="307"/>
      <c r="E67" s="307"/>
      <c r="F67" s="307"/>
      <c r="G67" s="307"/>
      <c r="H67" s="307"/>
      <c r="I67" s="307"/>
      <c r="J67" s="307"/>
      <c r="K67" s="307"/>
      <c r="L67" s="307"/>
      <c r="M67" s="307"/>
      <c r="N67" s="307"/>
    </row>
    <row r="68" spans="2:16" ht="12.9" customHeight="1" x14ac:dyDescent="0.25">
      <c r="B68" s="319" t="s">
        <v>105</v>
      </c>
      <c r="C68" s="307"/>
      <c r="D68" s="307"/>
      <c r="E68" s="307"/>
      <c r="F68" s="307"/>
      <c r="G68" s="307"/>
      <c r="H68" s="307"/>
      <c r="I68" s="307"/>
      <c r="J68" s="307"/>
      <c r="K68" s="307"/>
      <c r="L68" s="307"/>
      <c r="M68" s="307"/>
      <c r="N68" s="307"/>
    </row>
    <row r="69" spans="2:16" ht="12.9" customHeight="1" x14ac:dyDescent="0.25">
      <c r="B69" s="305" t="s">
        <v>104</v>
      </c>
      <c r="C69" s="307"/>
      <c r="D69" s="307"/>
      <c r="E69" s="307"/>
      <c r="F69" s="307"/>
      <c r="G69" s="307"/>
      <c r="H69" s="307"/>
      <c r="I69" s="307"/>
      <c r="J69" s="307"/>
      <c r="K69" s="307"/>
      <c r="L69" s="307"/>
      <c r="M69" s="307"/>
      <c r="N69" s="307"/>
    </row>
    <row r="70" spans="2:16" ht="12.9" customHeight="1" x14ac:dyDescent="0.2">
      <c r="C70" s="307"/>
      <c r="D70" s="307"/>
      <c r="E70" s="307"/>
      <c r="F70" s="307"/>
      <c r="G70" s="307"/>
      <c r="H70" s="307"/>
      <c r="I70" s="307"/>
      <c r="J70" s="307"/>
      <c r="K70" s="307"/>
      <c r="L70" s="307"/>
      <c r="M70" s="307"/>
      <c r="N70" s="307"/>
    </row>
    <row r="71" spans="2:16" ht="10.199999999999999" x14ac:dyDescent="0.2">
      <c r="B71" s="313" t="s">
        <v>56</v>
      </c>
      <c r="C71" s="306" t="s">
        <v>44</v>
      </c>
      <c r="D71" s="306" t="s">
        <v>45</v>
      </c>
      <c r="E71" s="306" t="s">
        <v>46</v>
      </c>
      <c r="F71" s="306" t="s">
        <v>47</v>
      </c>
      <c r="G71" s="306" t="s">
        <v>48</v>
      </c>
      <c r="H71" s="306" t="s">
        <v>49</v>
      </c>
      <c r="I71" s="306" t="s">
        <v>50</v>
      </c>
      <c r="J71" s="306" t="s">
        <v>51</v>
      </c>
      <c r="K71" s="306" t="s">
        <v>52</v>
      </c>
      <c r="L71" s="306" t="s">
        <v>53</v>
      </c>
      <c r="M71" s="306" t="s">
        <v>54</v>
      </c>
      <c r="N71" s="306" t="s">
        <v>118</v>
      </c>
    </row>
    <row r="72" spans="2:16" ht="12.9" customHeight="1" x14ac:dyDescent="0.2">
      <c r="B72" s="303" t="s">
        <v>30</v>
      </c>
      <c r="C72" s="320">
        <f t="shared" ref="C72:N72" si="8">+C39/C8</f>
        <v>0.79401471862537587</v>
      </c>
      <c r="D72" s="320">
        <f t="shared" si="8"/>
        <v>0.85255796871418033</v>
      </c>
      <c r="E72" s="320">
        <f t="shared" si="8"/>
        <v>0.85977263233212753</v>
      </c>
      <c r="F72" s="320">
        <f t="shared" si="8"/>
        <v>0.85513913153775922</v>
      </c>
      <c r="G72" s="320">
        <f t="shared" si="8"/>
        <v>0.86664036794103949</v>
      </c>
      <c r="H72" s="320">
        <f t="shared" si="8"/>
        <v>0.87350836713951574</v>
      </c>
      <c r="I72" s="320">
        <f t="shared" si="8"/>
        <v>0.86188096967523564</v>
      </c>
      <c r="J72" s="320">
        <f t="shared" si="8"/>
        <v>0.90255033284110397</v>
      </c>
      <c r="K72" s="320">
        <f t="shared" si="8"/>
        <v>0.87127421374935998</v>
      </c>
      <c r="L72" s="320">
        <f t="shared" si="8"/>
        <v>0.85137522616281647</v>
      </c>
      <c r="M72" s="320">
        <f t="shared" si="8"/>
        <v>0.8382237681029423</v>
      </c>
      <c r="N72" s="320">
        <f t="shared" si="8"/>
        <v>0.86092751237298892</v>
      </c>
    </row>
    <row r="73" spans="2:16" ht="12.9" customHeight="1" x14ac:dyDescent="0.2">
      <c r="B73" s="303" t="s">
        <v>27</v>
      </c>
      <c r="C73" s="320">
        <f t="shared" ref="C73:N73" si="9">+C34/C8</f>
        <v>7.0770796549422865E-2</v>
      </c>
      <c r="D73" s="320">
        <f t="shared" si="9"/>
        <v>7.3466378255843484E-2</v>
      </c>
      <c r="E73" s="320">
        <f t="shared" si="9"/>
        <v>6.7514799276791909E-2</v>
      </c>
      <c r="F73" s="320">
        <f t="shared" si="9"/>
        <v>6.8228169964592175E-2</v>
      </c>
      <c r="G73" s="320">
        <f t="shared" si="9"/>
        <v>6.4793907403007223E-2</v>
      </c>
      <c r="H73" s="320">
        <f t="shared" si="9"/>
        <v>5.5444816944205784E-2</v>
      </c>
      <c r="I73" s="320">
        <f t="shared" si="9"/>
        <v>5.1724910146679015E-2</v>
      </c>
      <c r="J73" s="320">
        <f t="shared" si="9"/>
        <v>3.4602486655027555E-2</v>
      </c>
      <c r="K73" s="320">
        <f t="shared" si="9"/>
        <v>5.8781172867224583E-2</v>
      </c>
      <c r="L73" s="320">
        <f t="shared" si="9"/>
        <v>6.9621789135260168E-2</v>
      </c>
      <c r="M73" s="320">
        <f t="shared" si="9"/>
        <v>9.8960859194680395E-2</v>
      </c>
      <c r="N73" s="320">
        <f t="shared" si="9"/>
        <v>6.6264628620029561E-2</v>
      </c>
    </row>
    <row r="74" spans="2:16" ht="12.9" customHeight="1" x14ac:dyDescent="0.2">
      <c r="B74" s="303" t="s">
        <v>25</v>
      </c>
      <c r="C74" s="320">
        <f t="shared" ref="C74:N74" si="10">+C32/C8</f>
        <v>0.10161118890075173</v>
      </c>
      <c r="D74" s="320">
        <f t="shared" si="10"/>
        <v>3.9541864866363859E-2</v>
      </c>
      <c r="E74" s="320">
        <f t="shared" si="10"/>
        <v>3.0066888030907544E-2</v>
      </c>
      <c r="F74" s="320">
        <f t="shared" si="10"/>
        <v>4.1523283199715204E-2</v>
      </c>
      <c r="G74" s="320">
        <f t="shared" si="10"/>
        <v>3.4127838579648989E-2</v>
      </c>
      <c r="H74" s="320">
        <f t="shared" si="10"/>
        <v>2.5587133861883687E-2</v>
      </c>
      <c r="I74" s="320">
        <f t="shared" si="10"/>
        <v>3.4464615363990703E-2</v>
      </c>
      <c r="J74" s="320">
        <f t="shared" si="10"/>
        <v>2.4447278865720561E-2</v>
      </c>
      <c r="K74" s="320">
        <f t="shared" si="10"/>
        <v>2.6783564289696367E-2</v>
      </c>
      <c r="L74" s="320">
        <f t="shared" si="10"/>
        <v>3.7320963344048677E-2</v>
      </c>
      <c r="M74" s="320">
        <f t="shared" si="10"/>
        <v>2.8986174656170708E-2</v>
      </c>
      <c r="N74" s="320">
        <f t="shared" si="10"/>
        <v>4.1773300376374015E-2</v>
      </c>
    </row>
    <row r="75" spans="2:16" ht="12.9" customHeight="1" x14ac:dyDescent="0.2">
      <c r="B75" s="321" t="s">
        <v>34</v>
      </c>
      <c r="C75" s="322">
        <f>1-C72-C73-C74</f>
        <v>3.3603295924449536E-2</v>
      </c>
      <c r="D75" s="322">
        <f t="shared" ref="D75:N75" si="11">1-D72-D73-D74</f>
        <v>3.4433788163612332E-2</v>
      </c>
      <c r="E75" s="322">
        <f t="shared" si="11"/>
        <v>4.2645680360173022E-2</v>
      </c>
      <c r="F75" s="322">
        <f t="shared" si="11"/>
        <v>3.5109415297933398E-2</v>
      </c>
      <c r="G75" s="322">
        <f t="shared" si="11"/>
        <v>3.4437886076304297E-2</v>
      </c>
      <c r="H75" s="322">
        <f t="shared" si="11"/>
        <v>4.5459682054394795E-2</v>
      </c>
      <c r="I75" s="322">
        <f t="shared" si="11"/>
        <v>5.192950481409464E-2</v>
      </c>
      <c r="J75" s="322">
        <f t="shared" si="11"/>
        <v>3.8399901638147917E-2</v>
      </c>
      <c r="K75" s="322">
        <f t="shared" si="11"/>
        <v>4.316104909371906E-2</v>
      </c>
      <c r="L75" s="322">
        <f t="shared" si="11"/>
        <v>4.1682021357874688E-2</v>
      </c>
      <c r="M75" s="322">
        <f t="shared" si="11"/>
        <v>3.3829198046206599E-2</v>
      </c>
      <c r="N75" s="322">
        <f t="shared" si="11"/>
        <v>3.1034558630607501E-2</v>
      </c>
    </row>
    <row r="76" spans="2:16" ht="12.9" customHeight="1" x14ac:dyDescent="0.2">
      <c r="B76" s="323" t="s">
        <v>32</v>
      </c>
      <c r="C76" s="324">
        <f t="shared" ref="C76:I76" si="12">SUM(C72:C75)</f>
        <v>1</v>
      </c>
      <c r="D76" s="324">
        <f t="shared" si="12"/>
        <v>1</v>
      </c>
      <c r="E76" s="324">
        <f t="shared" si="12"/>
        <v>1</v>
      </c>
      <c r="F76" s="324">
        <f t="shared" si="12"/>
        <v>1</v>
      </c>
      <c r="G76" s="324">
        <f t="shared" si="12"/>
        <v>1</v>
      </c>
      <c r="H76" s="324">
        <f t="shared" si="12"/>
        <v>1</v>
      </c>
      <c r="I76" s="324">
        <f t="shared" si="12"/>
        <v>1</v>
      </c>
      <c r="J76" s="324">
        <f>SUM(J72:J75)</f>
        <v>0.99999999999999989</v>
      </c>
      <c r="K76" s="324">
        <f>SUM(K72:K75)</f>
        <v>1</v>
      </c>
      <c r="L76" s="324">
        <f>SUM(L72:L75)</f>
        <v>1</v>
      </c>
      <c r="M76" s="324">
        <f>SUM(M72:M75)</f>
        <v>1</v>
      </c>
      <c r="N76" s="324">
        <f>SUM(N72:N75)</f>
        <v>1</v>
      </c>
    </row>
    <row r="79" spans="2:16" ht="12.9" customHeight="1" x14ac:dyDescent="0.25">
      <c r="B79" s="312" t="s">
        <v>35</v>
      </c>
    </row>
    <row r="80" spans="2:16" ht="12.9" customHeight="1" x14ac:dyDescent="0.25">
      <c r="B80" s="305" t="s">
        <v>104</v>
      </c>
    </row>
    <row r="82" spans="2:14" ht="12.9" customHeight="1" x14ac:dyDescent="0.2">
      <c r="B82" s="313"/>
      <c r="C82" s="306" t="s">
        <v>44</v>
      </c>
      <c r="D82" s="306" t="s">
        <v>45</v>
      </c>
      <c r="E82" s="306" t="s">
        <v>46</v>
      </c>
      <c r="F82" s="306" t="s">
        <v>47</v>
      </c>
      <c r="G82" s="306" t="s">
        <v>48</v>
      </c>
      <c r="H82" s="306" t="s">
        <v>49</v>
      </c>
      <c r="I82" s="306" t="s">
        <v>50</v>
      </c>
      <c r="J82" s="306" t="s">
        <v>51</v>
      </c>
      <c r="K82" s="306" t="s">
        <v>52</v>
      </c>
      <c r="L82" s="306" t="s">
        <v>53</v>
      </c>
      <c r="M82" s="306" t="s">
        <v>54</v>
      </c>
      <c r="N82" s="306" t="s">
        <v>118</v>
      </c>
    </row>
    <row r="83" spans="2:14" ht="12.9" customHeight="1" x14ac:dyDescent="0.2">
      <c r="B83" s="303" t="s">
        <v>106</v>
      </c>
      <c r="C83" s="316">
        <f>+'siječanj 2015'!E22/' 2015.'!C41</f>
        <v>0.66401600551388906</v>
      </c>
      <c r="D83" s="316">
        <f>+'veljača 2015'!E22/' 2015.'!D41</f>
        <v>0.68658723133791644</v>
      </c>
      <c r="E83" s="316">
        <f>+'ožujak 2015'!E22/' 2015.'!E41</f>
        <v>0.68648799097421076</v>
      </c>
      <c r="F83" s="316">
        <f>+'travanj 2015'!E22/' 2015.'!F41</f>
        <v>0.72157128273989024</v>
      </c>
      <c r="G83" s="316">
        <f>+'svibanj 2015'!E22/' 2015.'!G41</f>
        <v>0.74303657167466086</v>
      </c>
      <c r="H83" s="316">
        <f>+'lipanj 2015'!E21/' 2015.'!H41</f>
        <v>0.77189182271541046</v>
      </c>
      <c r="I83" s="316">
        <f>+'srpanj 2015'!E24/' 2015.'!I41</f>
        <v>0.77951757825814938</v>
      </c>
      <c r="J83" s="316">
        <f>+'kolovoz 2015'!$E$24/' 2015.'!J41</f>
        <v>0.76319720716387662</v>
      </c>
      <c r="K83" s="316">
        <f>+'rujan 2015'!E24/' 2015.'!K41</f>
        <v>0.71795659733713957</v>
      </c>
      <c r="L83" s="316">
        <f>+'listopad 2015'!E24/' 2015.'!L41</f>
        <v>0.69132663943810901</v>
      </c>
      <c r="M83" s="316">
        <f>+'studeni 2015'!E24/' 2015.'!M8</f>
        <v>0.68800839349795995</v>
      </c>
      <c r="N83" s="316">
        <f>+'prosinac 2015'!E24/' 2015.'!N8</f>
        <v>0.68975541598251044</v>
      </c>
    </row>
    <row r="84" spans="2:14" ht="12.9" customHeight="1" x14ac:dyDescent="0.2">
      <c r="B84" s="303" t="s">
        <v>107</v>
      </c>
      <c r="C84" s="316">
        <f>+'siječanj 2015'!E45/' 2015.'!C41</f>
        <v>0.33598372104544388</v>
      </c>
      <c r="D84" s="316">
        <f>+'veljača 2015'!E45/' 2015.'!D41</f>
        <v>0.31337996542729624</v>
      </c>
      <c r="E84" s="316">
        <f>+'ožujak 2015'!E45/' 2015.'!E41</f>
        <v>0.31351181563009867</v>
      </c>
      <c r="F84" s="316">
        <f>+'travanj 2015'!E45/' 2015.'!F41</f>
        <v>0.27842704978687316</v>
      </c>
      <c r="G84" s="316">
        <f>+'svibanj 2015'!E45/' 2015.'!G41</f>
        <v>0.2569566393337927</v>
      </c>
      <c r="H84" s="316">
        <f>+'lipanj 2015'!E44/' 2015.'!H41</f>
        <v>0.22808898810438394</v>
      </c>
      <c r="I84" s="316">
        <f>+'srpanj 2015'!E49/' 2015.'!I41</f>
        <v>0.22047592213917616</v>
      </c>
      <c r="J84" s="316">
        <f>+'kolovoz 2015'!$E$50/' 2015.'!J41</f>
        <v>0.23679269279776979</v>
      </c>
      <c r="K84" s="316">
        <f>+'rujan 2015'!E50/' 2015.'!K41</f>
        <v>0.28203881042663714</v>
      </c>
      <c r="L84" s="316">
        <f>+'listopad 2015'!E50/' 2015.'!L41</f>
        <v>0.30867111679572407</v>
      </c>
      <c r="M84" s="316">
        <f>+'studeni 2015'!E50/' 2015.'!M8</f>
        <v>0.31199160650204005</v>
      </c>
      <c r="N84" s="316">
        <f>+'prosinac 2015'!E50/' 2015.'!N8</f>
        <v>0.3102445840174895</v>
      </c>
    </row>
    <row r="85" spans="2:14" ht="12.9" customHeight="1" x14ac:dyDescent="0.2">
      <c r="B85" s="325" t="s">
        <v>108</v>
      </c>
      <c r="C85" s="326">
        <f>+'siječanj 2015'!E68/' 2015.'!C41</f>
        <v>2.7344066708161277E-7</v>
      </c>
      <c r="D85" s="326">
        <f>+'veljača 2015'!E68/' 2015.'!D41</f>
        <v>3.2803234787376204E-5</v>
      </c>
      <c r="E85" s="326">
        <f>+'ožujak 2015'!E68/' 2015.'!E41</f>
        <v>1.9339569064073265E-7</v>
      </c>
      <c r="F85" s="326">
        <f>+'travanj 2015'!E68/' 2015.'!F41</f>
        <v>1.6674732366473672E-6</v>
      </c>
      <c r="G85" s="326">
        <f>+'svibanj 2015'!E68/' 2015.'!G41</f>
        <v>6.788991546464646E-6</v>
      </c>
      <c r="H85" s="326">
        <f>+'lipanj 2015'!E67/' 2015.'!H41</f>
        <v>1.9189180205563869E-5</v>
      </c>
      <c r="I85" s="326">
        <f>+'srpanj 2015'!E72/' 2015.'!I41</f>
        <v>6.4996026744579777E-6</v>
      </c>
      <c r="J85" s="326">
        <f>+'kolovoz 2015'!$E$73/' 2015.'!J41</f>
        <v>1.0100038353605854E-5</v>
      </c>
      <c r="K85" s="326">
        <f>+'rujan 2015'!E73/' 2015.'!K41</f>
        <v>4.5922362232609891E-6</v>
      </c>
      <c r="L85" s="326">
        <f>+'listopad 2015'!E73/' 2015.'!L41</f>
        <v>2.2437661668501863E-6</v>
      </c>
      <c r="M85" s="326">
        <f>+'studeni 2015'!E73/' 2015.'!M8</f>
        <v>0</v>
      </c>
      <c r="N85" s="326">
        <f>+'prosinac 2015'!E73/' 2015.'!N8</f>
        <v>0</v>
      </c>
    </row>
    <row r="86" spans="2:14" ht="12.9" customHeight="1" x14ac:dyDescent="0.2">
      <c r="B86" s="323" t="s">
        <v>32</v>
      </c>
      <c r="C86" s="327">
        <f>SUM(C83:C85)</f>
        <v>1</v>
      </c>
      <c r="D86" s="327">
        <f>SUM(D83:D85)</f>
        <v>1</v>
      </c>
      <c r="E86" s="327">
        <f t="shared" ref="E86:I86" si="13">SUM(E83:E85)</f>
        <v>1</v>
      </c>
      <c r="F86" s="327">
        <f t="shared" si="13"/>
        <v>1</v>
      </c>
      <c r="G86" s="327">
        <f t="shared" si="13"/>
        <v>1</v>
      </c>
      <c r="H86" s="327">
        <f t="shared" si="13"/>
        <v>1</v>
      </c>
      <c r="I86" s="327">
        <f t="shared" si="13"/>
        <v>0.99999999999999989</v>
      </c>
      <c r="J86" s="327">
        <f>SUM(J83:J85)</f>
        <v>1</v>
      </c>
      <c r="K86" s="327">
        <f>SUM(K83:K85)</f>
        <v>1</v>
      </c>
      <c r="L86" s="327">
        <f>SUM(L83:L85)</f>
        <v>1</v>
      </c>
      <c r="M86" s="327">
        <f>SUM(M83:M85)</f>
        <v>1</v>
      </c>
      <c r="N86" s="327">
        <f>SUM(N83:N85)</f>
        <v>1</v>
      </c>
    </row>
    <row r="89" spans="2:14" ht="12.9" customHeight="1" x14ac:dyDescent="0.2">
      <c r="B89" s="302" t="s">
        <v>124</v>
      </c>
    </row>
  </sheetData>
  <sheetProtection algorithmName="SHA-512" hashValue="q+eT5FoaiH8UAeBrhoNld2roFgY9OoJYIJHnU1/xmuj6gre1kAWEt1XpT00iCnSS+V9n+5tWVIOCtYkaCRqphQ==" saltValue="GiXQkgmEonNPnlUlTK3h2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80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" customWidth="1"/>
    <col min="2" max="2" width="11.42578125" style="3" customWidth="1"/>
    <col min="3" max="3" width="11.28515625" style="3" customWidth="1"/>
    <col min="4" max="4" width="13.85546875" style="3" customWidth="1"/>
    <col min="5" max="5" width="15.85546875" style="3" customWidth="1"/>
    <col min="6" max="6" width="15.85546875" style="291" customWidth="1"/>
    <col min="7" max="7" width="10.28515625" style="3" customWidth="1"/>
    <col min="8" max="8" width="11.42578125" style="3" customWidth="1"/>
    <col min="9" max="10" width="17.85546875" style="3" customWidth="1"/>
    <col min="11" max="16384" width="9.28515625" style="3"/>
  </cols>
  <sheetData>
    <row r="2" spans="2:6" ht="12.9" customHeight="1" x14ac:dyDescent="0.25">
      <c r="B2" s="36" t="s">
        <v>60</v>
      </c>
      <c r="C2" s="32"/>
      <c r="D2" s="32"/>
      <c r="E2" s="32"/>
      <c r="F2" s="301"/>
    </row>
    <row r="3" spans="2:6" ht="12.9" customHeight="1" x14ac:dyDescent="0.2">
      <c r="B3" s="30"/>
      <c r="C3" s="29"/>
      <c r="D3" s="29"/>
      <c r="E3" s="29"/>
    </row>
    <row r="4" spans="2:6" ht="12.9" customHeight="1" x14ac:dyDescent="0.2">
      <c r="B4" s="31"/>
      <c r="C4" s="29"/>
      <c r="D4" s="29"/>
      <c r="E4" s="29"/>
    </row>
    <row r="5" spans="2:6" ht="22.5" customHeight="1" x14ac:dyDescent="0.2">
      <c r="B5" s="330" t="s">
        <v>56</v>
      </c>
      <c r="C5" s="330"/>
      <c r="D5" s="330" t="s">
        <v>57</v>
      </c>
      <c r="E5" s="330"/>
      <c r="F5" s="330"/>
    </row>
    <row r="6" spans="2:6" ht="20.399999999999999" x14ac:dyDescent="0.2">
      <c r="B6" s="35" t="s">
        <v>0</v>
      </c>
      <c r="C6" s="35" t="s">
        <v>1</v>
      </c>
      <c r="D6" s="35" t="s">
        <v>58</v>
      </c>
      <c r="E6" s="35" t="s">
        <v>59</v>
      </c>
      <c r="F6" s="295" t="s">
        <v>120</v>
      </c>
    </row>
    <row r="7" spans="2:6" ht="12.9" customHeight="1" x14ac:dyDescent="0.2">
      <c r="B7" s="2" t="s">
        <v>2</v>
      </c>
      <c r="C7" s="2" t="s">
        <v>17</v>
      </c>
      <c r="D7" s="10">
        <v>1215260</v>
      </c>
      <c r="E7" s="10">
        <v>6377238</v>
      </c>
      <c r="F7" s="298">
        <f>E7/' 2015.'!$O$1</f>
        <v>846404.93728847301</v>
      </c>
    </row>
    <row r="8" spans="2:6" ht="12.9" customHeight="1" x14ac:dyDescent="0.2">
      <c r="B8" s="2" t="s">
        <v>3</v>
      </c>
      <c r="C8" s="2" t="s">
        <v>18</v>
      </c>
      <c r="D8" s="10">
        <v>729968</v>
      </c>
      <c r="E8" s="10">
        <v>3895261</v>
      </c>
      <c r="F8" s="298">
        <f>E8/' 2015.'!$O$1</f>
        <v>516989.97942796466</v>
      </c>
    </row>
    <row r="9" spans="2:6" ht="12.9" customHeight="1" x14ac:dyDescent="0.2">
      <c r="B9" s="2" t="s">
        <v>4</v>
      </c>
      <c r="C9" s="2" t="s">
        <v>19</v>
      </c>
      <c r="D9" s="10">
        <v>1030850</v>
      </c>
      <c r="E9" s="10">
        <v>270956</v>
      </c>
      <c r="F9" s="298">
        <f>E9/' 2015.'!$O$1</f>
        <v>35962.041276793418</v>
      </c>
    </row>
    <row r="10" spans="2:6" ht="12.9" customHeight="1" x14ac:dyDescent="0.2">
      <c r="B10" s="2" t="s">
        <v>5</v>
      </c>
      <c r="C10" s="2" t="s">
        <v>20</v>
      </c>
      <c r="D10" s="10">
        <v>1280405</v>
      </c>
      <c r="E10" s="10">
        <v>1289170</v>
      </c>
      <c r="F10" s="298">
        <f>E10/' 2015.'!$O$1</f>
        <v>171102.26292388345</v>
      </c>
    </row>
    <row r="11" spans="2:6" ht="12.9" customHeight="1" x14ac:dyDescent="0.2">
      <c r="B11" s="2" t="s">
        <v>6</v>
      </c>
      <c r="C11" s="2" t="s">
        <v>21</v>
      </c>
      <c r="D11" s="10">
        <v>83184023</v>
      </c>
      <c r="E11" s="10">
        <v>1948935</v>
      </c>
      <c r="F11" s="298">
        <f>E11/' 2015.'!$O$1</f>
        <v>258668.1266175592</v>
      </c>
    </row>
    <row r="12" spans="2:6" ht="12.9" customHeight="1" x14ac:dyDescent="0.2">
      <c r="B12" s="2" t="s">
        <v>7</v>
      </c>
      <c r="C12" s="2" t="s">
        <v>22</v>
      </c>
      <c r="D12" s="10">
        <v>6090000</v>
      </c>
      <c r="E12" s="10">
        <v>323075</v>
      </c>
      <c r="F12" s="298">
        <f>E12/' 2015.'!$O$1</f>
        <v>42879.421328555312</v>
      </c>
    </row>
    <row r="13" spans="2:6" ht="12.9" customHeight="1" x14ac:dyDescent="0.2">
      <c r="B13" s="2" t="s">
        <v>8</v>
      </c>
      <c r="C13" s="2" t="s">
        <v>23</v>
      </c>
      <c r="D13" s="10">
        <v>666700</v>
      </c>
      <c r="E13" s="10">
        <v>558837</v>
      </c>
      <c r="F13" s="298">
        <f>E13/' 2015.'!$O$1</f>
        <v>74170.416086004378</v>
      </c>
    </row>
    <row r="14" spans="2:6" ht="12.9" customHeight="1" x14ac:dyDescent="0.2">
      <c r="B14" s="2" t="s">
        <v>9</v>
      </c>
      <c r="C14" s="2" t="s">
        <v>24</v>
      </c>
      <c r="D14" s="10">
        <v>2824300</v>
      </c>
      <c r="E14" s="10">
        <v>2267924</v>
      </c>
      <c r="F14" s="298">
        <f>E14/' 2015.'!$O$1</f>
        <v>301005.24255093234</v>
      </c>
    </row>
    <row r="15" spans="2:6" ht="12.9" customHeight="1" x14ac:dyDescent="0.2">
      <c r="B15" s="2" t="s">
        <v>10</v>
      </c>
      <c r="C15" s="2" t="s">
        <v>25</v>
      </c>
      <c r="D15" s="10">
        <v>19942477</v>
      </c>
      <c r="E15" s="10">
        <v>145425360</v>
      </c>
      <c r="F15" s="298">
        <f>E15/' 2015.'!$O$1</f>
        <v>19301262.193908021</v>
      </c>
    </row>
    <row r="16" spans="2:6" ht="12.9" customHeight="1" x14ac:dyDescent="0.2">
      <c r="B16" s="2" t="s">
        <v>11</v>
      </c>
      <c r="C16" s="2" t="s">
        <v>26</v>
      </c>
      <c r="D16" s="10">
        <v>1361551</v>
      </c>
      <c r="E16" s="10">
        <v>13458933</v>
      </c>
      <c r="F16" s="298">
        <f>E16/' 2015.'!$O$1</f>
        <v>1786307.3860242881</v>
      </c>
    </row>
    <row r="17" spans="2:6" ht="12.9" customHeight="1" x14ac:dyDescent="0.2">
      <c r="B17" s="2" t="s">
        <v>12</v>
      </c>
      <c r="C17" s="2" t="s">
        <v>27</v>
      </c>
      <c r="D17" s="10">
        <v>13680177</v>
      </c>
      <c r="E17" s="10">
        <v>88873389</v>
      </c>
      <c r="F17" s="298">
        <f>E17/' 2015.'!$O$1</f>
        <v>11795525.781405535</v>
      </c>
    </row>
    <row r="18" spans="2:6" ht="12.9" customHeight="1" x14ac:dyDescent="0.2">
      <c r="B18" s="2" t="s">
        <v>13</v>
      </c>
      <c r="C18" s="2" t="s">
        <v>28</v>
      </c>
      <c r="D18" s="10">
        <v>1544550</v>
      </c>
      <c r="E18" s="10">
        <v>90448</v>
      </c>
      <c r="F18" s="298">
        <f>E18/' 2015.'!$O$1</f>
        <v>12004.512575486096</v>
      </c>
    </row>
    <row r="19" spans="2:6" ht="12.9" customHeight="1" x14ac:dyDescent="0.2">
      <c r="B19" s="2" t="s">
        <v>14</v>
      </c>
      <c r="C19" s="2" t="s">
        <v>29</v>
      </c>
      <c r="D19" s="10">
        <v>1735234</v>
      </c>
      <c r="E19" s="10">
        <v>6609540</v>
      </c>
      <c r="F19" s="298">
        <f>E19/' 2015.'!$O$1</f>
        <v>877236.71112880739</v>
      </c>
    </row>
    <row r="20" spans="2:6" ht="12.9" customHeight="1" x14ac:dyDescent="0.2">
      <c r="B20" s="2" t="s">
        <v>15</v>
      </c>
      <c r="C20" s="2" t="s">
        <v>30</v>
      </c>
      <c r="D20" s="10">
        <v>107438395</v>
      </c>
      <c r="E20" s="10">
        <v>818014804</v>
      </c>
      <c r="F20" s="298">
        <f>E20/' 2015.'!$O$1</f>
        <v>108569222.11161987</v>
      </c>
    </row>
    <row r="21" spans="2:6" ht="12.9" customHeight="1" x14ac:dyDescent="0.2">
      <c r="B21" s="2" t="s">
        <v>16</v>
      </c>
      <c r="C21" s="2" t="s">
        <v>31</v>
      </c>
      <c r="D21" s="10">
        <v>539280</v>
      </c>
      <c r="E21" s="10">
        <v>935726</v>
      </c>
      <c r="F21" s="298">
        <f>E21/' 2015.'!$O$1</f>
        <v>124192.18262658437</v>
      </c>
    </row>
    <row r="22" spans="2:6" s="8" customFormat="1" ht="12.9" customHeight="1" x14ac:dyDescent="0.2">
      <c r="B22" s="16" t="s">
        <v>32</v>
      </c>
      <c r="C22" s="6"/>
      <c r="D22" s="6"/>
      <c r="E22" s="17">
        <f>SUM(E7:E21)</f>
        <v>1090339596</v>
      </c>
      <c r="F22" s="17">
        <f>E22/' 2015.'!$O$1</f>
        <v>144712933.30678877</v>
      </c>
    </row>
    <row r="23" spans="2:6" ht="12.9" customHeight="1" x14ac:dyDescent="0.2">
      <c r="B23" s="18" t="s">
        <v>121</v>
      </c>
      <c r="C23" s="4"/>
      <c r="D23" s="4"/>
      <c r="E23" s="5">
        <f>+E22/1000000</f>
        <v>1090.339596</v>
      </c>
      <c r="F23" s="5">
        <f>E23/' 2015.'!$O$1</f>
        <v>144.71293330678876</v>
      </c>
    </row>
    <row r="24" spans="2:6" ht="12.9" customHeight="1" x14ac:dyDescent="0.2">
      <c r="B24" s="11"/>
      <c r="E24" s="15"/>
      <c r="F24" s="15"/>
    </row>
    <row r="25" spans="2:6" s="33" customFormat="1" ht="12.9" customHeight="1" x14ac:dyDescent="0.2">
      <c r="B25" s="34"/>
      <c r="E25" s="15"/>
      <c r="F25" s="15"/>
    </row>
    <row r="26" spans="2:6" ht="12.9" customHeight="1" x14ac:dyDescent="0.25">
      <c r="B26" s="41" t="s">
        <v>62</v>
      </c>
      <c r="C26" s="37"/>
      <c r="D26" s="37"/>
      <c r="E26" s="37"/>
      <c r="F26" s="301"/>
    </row>
    <row r="27" spans="2:6" ht="12.9" customHeight="1" x14ac:dyDescent="0.2">
      <c r="B27" s="39"/>
      <c r="C27" s="37"/>
      <c r="D27" s="37"/>
      <c r="E27" s="37"/>
      <c r="F27" s="301"/>
    </row>
    <row r="28" spans="2:6" ht="22.5" customHeight="1" x14ac:dyDescent="0.2">
      <c r="B28" s="330" t="s">
        <v>56</v>
      </c>
      <c r="C28" s="330"/>
      <c r="D28" s="330" t="s">
        <v>61</v>
      </c>
      <c r="E28" s="330"/>
      <c r="F28" s="330"/>
    </row>
    <row r="29" spans="2:6" ht="20.399999999999999" x14ac:dyDescent="0.2">
      <c r="B29" s="40" t="s">
        <v>0</v>
      </c>
      <c r="C29" s="40" t="s">
        <v>1</v>
      </c>
      <c r="D29" s="40" t="s">
        <v>58</v>
      </c>
      <c r="E29" s="40" t="s">
        <v>59</v>
      </c>
      <c r="F29" s="295" t="s">
        <v>120</v>
      </c>
    </row>
    <row r="30" spans="2:6" ht="12.9" customHeight="1" x14ac:dyDescent="0.2">
      <c r="B30" s="21" t="s">
        <v>2</v>
      </c>
      <c r="C30" s="2" t="s">
        <v>17</v>
      </c>
      <c r="D30" s="10">
        <v>298320</v>
      </c>
      <c r="E30" s="10">
        <v>1581124</v>
      </c>
      <c r="F30" s="298">
        <f>E30/' 2015.'!$O$1</f>
        <v>209851.21773176719</v>
      </c>
    </row>
    <row r="31" spans="2:6" ht="12.9" customHeight="1" x14ac:dyDescent="0.2">
      <c r="B31" s="2">
        <v>124</v>
      </c>
      <c r="C31" s="2" t="s">
        <v>18</v>
      </c>
      <c r="D31" s="10">
        <v>252175</v>
      </c>
      <c r="E31" s="10">
        <v>1370998</v>
      </c>
      <c r="F31" s="298">
        <f>E31/' 2015.'!$O$1</f>
        <v>181962.70489083548</v>
      </c>
    </row>
    <row r="32" spans="2:6" ht="12.9" customHeight="1" x14ac:dyDescent="0.2">
      <c r="B32" s="2" t="s">
        <v>4</v>
      </c>
      <c r="C32" s="2" t="s">
        <v>19</v>
      </c>
      <c r="D32" s="10">
        <v>380850</v>
      </c>
      <c r="E32" s="10">
        <v>104268</v>
      </c>
      <c r="F32" s="298">
        <f>E32/' 2015.'!$O$1</f>
        <v>13838.741787776229</v>
      </c>
    </row>
    <row r="33" spans="2:6" ht="12.9" customHeight="1" x14ac:dyDescent="0.2">
      <c r="B33" s="2" t="s">
        <v>5</v>
      </c>
      <c r="C33" s="2" t="s">
        <v>20</v>
      </c>
      <c r="D33" s="10">
        <v>959450</v>
      </c>
      <c r="E33" s="10">
        <v>966114</v>
      </c>
      <c r="F33" s="298">
        <f>E33/' 2015.'!$O$1</f>
        <v>128225.36332868802</v>
      </c>
    </row>
    <row r="34" spans="2:6" ht="12.9" customHeight="1" x14ac:dyDescent="0.2">
      <c r="B34" s="2" t="s">
        <v>6</v>
      </c>
      <c r="C34" s="2" t="s">
        <v>21</v>
      </c>
      <c r="D34" s="10">
        <v>60728138</v>
      </c>
      <c r="E34" s="10">
        <v>1482097</v>
      </c>
      <c r="F34" s="298">
        <f>E34/' 2015.'!$O$1</f>
        <v>196708.07618289202</v>
      </c>
    </row>
    <row r="35" spans="2:6" ht="12.9" customHeight="1" x14ac:dyDescent="0.2">
      <c r="B35" s="2" t="s">
        <v>7</v>
      </c>
      <c r="C35" s="2" t="s">
        <v>22</v>
      </c>
      <c r="D35" s="10">
        <v>716000</v>
      </c>
      <c r="E35" s="10">
        <v>38421</v>
      </c>
      <c r="F35" s="298">
        <f>E35/' 2015.'!$O$1</f>
        <v>5099.3430220983473</v>
      </c>
    </row>
    <row r="36" spans="2:6" ht="12.9" customHeight="1" x14ac:dyDescent="0.2">
      <c r="B36" s="2" t="s">
        <v>8</v>
      </c>
      <c r="C36" s="2" t="s">
        <v>23</v>
      </c>
      <c r="D36" s="10">
        <v>221350</v>
      </c>
      <c r="E36" s="10">
        <v>189876</v>
      </c>
      <c r="F36" s="298">
        <f>E36/' 2015.'!$O$1</f>
        <v>25200.875970535537</v>
      </c>
    </row>
    <row r="37" spans="2:6" ht="12.9" customHeight="1" x14ac:dyDescent="0.2">
      <c r="B37" s="2" t="s">
        <v>9</v>
      </c>
      <c r="C37" s="2" t="s">
        <v>24</v>
      </c>
      <c r="D37" s="10">
        <v>514700</v>
      </c>
      <c r="E37" s="10">
        <v>417246</v>
      </c>
      <c r="F37" s="298">
        <f>E37/' 2015.'!$O$1</f>
        <v>55378.060919769057</v>
      </c>
    </row>
    <row r="38" spans="2:6" ht="12.9" customHeight="1" x14ac:dyDescent="0.2">
      <c r="B38" s="2" t="s">
        <v>10</v>
      </c>
      <c r="C38" s="2" t="s">
        <v>25</v>
      </c>
      <c r="D38" s="10">
        <v>3017021</v>
      </c>
      <c r="E38" s="10">
        <v>21424086</v>
      </c>
      <c r="F38" s="298">
        <f>E38/' 2015.'!$O$1</f>
        <v>2843464.8616364719</v>
      </c>
    </row>
    <row r="39" spans="2:6" ht="12.9" customHeight="1" x14ac:dyDescent="0.2">
      <c r="B39" s="2" t="s">
        <v>11</v>
      </c>
      <c r="C39" s="2" t="s">
        <v>26</v>
      </c>
      <c r="D39" s="10">
        <v>464862</v>
      </c>
      <c r="E39" s="10">
        <v>4580975</v>
      </c>
      <c r="F39" s="298">
        <f>E39/' 2015.'!$O$1</f>
        <v>607999.8672771916</v>
      </c>
    </row>
    <row r="40" spans="2:6" ht="12.9" customHeight="1" x14ac:dyDescent="0.2">
      <c r="B40" s="2" t="s">
        <v>12</v>
      </c>
      <c r="C40" s="2" t="s">
        <v>27</v>
      </c>
      <c r="D40" s="10">
        <v>4122553</v>
      </c>
      <c r="E40" s="10">
        <v>27334774</v>
      </c>
      <c r="F40" s="298">
        <f>E40/' 2015.'!$O$1</f>
        <v>3627947.9726591012</v>
      </c>
    </row>
    <row r="41" spans="2:6" ht="12.9" customHeight="1" x14ac:dyDescent="0.2">
      <c r="B41" s="2" t="s">
        <v>13</v>
      </c>
      <c r="C41" s="2" t="s">
        <v>28</v>
      </c>
      <c r="D41" s="10">
        <v>825030</v>
      </c>
      <c r="E41" s="10">
        <v>54004</v>
      </c>
      <c r="F41" s="298">
        <f>E41/' 2015.'!$O$1</f>
        <v>7167.5625456234648</v>
      </c>
    </row>
    <row r="42" spans="2:6" ht="12.9" customHeight="1" x14ac:dyDescent="0.2">
      <c r="B42" s="2" t="s">
        <v>14</v>
      </c>
      <c r="C42" s="2" t="s">
        <v>29</v>
      </c>
      <c r="D42" s="10">
        <v>1417925</v>
      </c>
      <c r="E42" s="10">
        <v>5585832</v>
      </c>
      <c r="F42" s="298">
        <f>E42/' 2015.'!$O$1</f>
        <v>741367.31037228741</v>
      </c>
    </row>
    <row r="43" spans="2:6" ht="12.9" customHeight="1" x14ac:dyDescent="0.2">
      <c r="B43" s="2" t="s">
        <v>15</v>
      </c>
      <c r="C43" s="2" t="s">
        <v>30</v>
      </c>
      <c r="D43" s="10">
        <v>63011456</v>
      </c>
      <c r="E43" s="10">
        <v>485787635</v>
      </c>
      <c r="F43" s="298">
        <f>E43/' 2015.'!$O$1</f>
        <v>64475099.210299283</v>
      </c>
    </row>
    <row r="44" spans="2:6" ht="12.9" customHeight="1" x14ac:dyDescent="0.2">
      <c r="B44" s="2" t="s">
        <v>16</v>
      </c>
      <c r="C44" s="2" t="s">
        <v>31</v>
      </c>
      <c r="D44" s="10">
        <v>437890</v>
      </c>
      <c r="E44" s="10">
        <v>780629</v>
      </c>
      <c r="F44" s="298">
        <f>E44/' 2015.'!$O$1</f>
        <v>103607.27320990112</v>
      </c>
    </row>
    <row r="45" spans="2:6" s="8" customFormat="1" ht="12.9" customHeight="1" x14ac:dyDescent="0.2">
      <c r="B45" s="6" t="s">
        <v>32</v>
      </c>
      <c r="C45" s="6"/>
      <c r="D45" s="17"/>
      <c r="E45" s="17">
        <f>SUM(E30:E44)</f>
        <v>551698079</v>
      </c>
      <c r="F45" s="17">
        <f>E45/' 2015.'!$O$1</f>
        <v>73222918.441834226</v>
      </c>
    </row>
    <row r="46" spans="2:6" ht="12.9" customHeight="1" x14ac:dyDescent="0.2">
      <c r="B46" s="18" t="s">
        <v>121</v>
      </c>
      <c r="C46" s="4"/>
      <c r="D46" s="4"/>
      <c r="E46" s="5">
        <f>+E45/1000000</f>
        <v>551.69807900000001</v>
      </c>
      <c r="F46" s="5">
        <f>E46/' 2015.'!$O$1</f>
        <v>73.222918441834224</v>
      </c>
    </row>
    <row r="47" spans="2:6" ht="12.9" customHeight="1" x14ac:dyDescent="0.2">
      <c r="E47" s="15"/>
      <c r="F47" s="15"/>
    </row>
    <row r="48" spans="2:6" s="38" customFormat="1" ht="12.9" customHeight="1" x14ac:dyDescent="0.2">
      <c r="E48" s="15"/>
      <c r="F48" s="15"/>
    </row>
    <row r="49" spans="2:6" ht="12.9" customHeight="1" x14ac:dyDescent="0.25">
      <c r="B49" s="48" t="s">
        <v>63</v>
      </c>
      <c r="C49" s="42"/>
      <c r="D49" s="42"/>
      <c r="E49" s="42"/>
      <c r="F49" s="301"/>
    </row>
    <row r="50" spans="2:6" ht="12.9" customHeight="1" x14ac:dyDescent="0.2">
      <c r="B50" s="46"/>
      <c r="C50" s="42"/>
      <c r="D50" s="42"/>
      <c r="E50" s="42"/>
      <c r="F50" s="301"/>
    </row>
    <row r="51" spans="2:6" ht="22.5" customHeight="1" x14ac:dyDescent="0.2">
      <c r="B51" s="330" t="s">
        <v>56</v>
      </c>
      <c r="C51" s="330"/>
      <c r="D51" s="330" t="s">
        <v>57</v>
      </c>
      <c r="E51" s="330"/>
      <c r="F51" s="330"/>
    </row>
    <row r="52" spans="2:6" ht="20.399999999999999" x14ac:dyDescent="0.2">
      <c r="B52" s="47" t="s">
        <v>0</v>
      </c>
      <c r="C52" s="47" t="s">
        <v>1</v>
      </c>
      <c r="D52" s="47" t="s">
        <v>58</v>
      </c>
      <c r="E52" s="47" t="s">
        <v>59</v>
      </c>
      <c r="F52" s="295" t="s">
        <v>120</v>
      </c>
    </row>
    <row r="53" spans="2:6" ht="12.9" customHeight="1" x14ac:dyDescent="0.2">
      <c r="B53" s="2" t="s">
        <v>2</v>
      </c>
      <c r="C53" s="2" t="s">
        <v>17</v>
      </c>
      <c r="D53" s="10">
        <v>0</v>
      </c>
      <c r="E53" s="10">
        <v>0</v>
      </c>
      <c r="F53" s="298">
        <f>E53/' 2015.'!$O$1</f>
        <v>0</v>
      </c>
    </row>
    <row r="54" spans="2:6" ht="12.9" customHeight="1" x14ac:dyDescent="0.2">
      <c r="B54" s="2">
        <v>124</v>
      </c>
      <c r="C54" s="2" t="s">
        <v>18</v>
      </c>
      <c r="D54" s="10">
        <v>50</v>
      </c>
      <c r="E54" s="10">
        <v>266</v>
      </c>
      <c r="F54" s="298">
        <f>E54/' 2015.'!$O$1</f>
        <v>35.304267038290526</v>
      </c>
    </row>
    <row r="55" spans="2:6" ht="12.9" customHeight="1" x14ac:dyDescent="0.2">
      <c r="B55" s="21" t="s">
        <v>4</v>
      </c>
      <c r="C55" s="2" t="s">
        <v>19</v>
      </c>
      <c r="D55" s="10">
        <v>0</v>
      </c>
      <c r="E55" s="10">
        <v>0</v>
      </c>
      <c r="F55" s="298">
        <f>E55/' 2015.'!$O$1</f>
        <v>0</v>
      </c>
    </row>
    <row r="56" spans="2:6" ht="12.9" customHeight="1" x14ac:dyDescent="0.2">
      <c r="B56" s="2" t="s">
        <v>5</v>
      </c>
      <c r="C56" s="2" t="s">
        <v>20</v>
      </c>
      <c r="D56" s="10">
        <v>0</v>
      </c>
      <c r="E56" s="10">
        <v>0</v>
      </c>
      <c r="F56" s="298">
        <f>E56/' 2015.'!$O$1</f>
        <v>0</v>
      </c>
    </row>
    <row r="57" spans="2:6" ht="12.9" customHeight="1" x14ac:dyDescent="0.2">
      <c r="B57" s="2" t="s">
        <v>6</v>
      </c>
      <c r="C57" s="2" t="s">
        <v>21</v>
      </c>
      <c r="D57" s="10">
        <v>0</v>
      </c>
      <c r="E57" s="10">
        <v>0</v>
      </c>
      <c r="F57" s="298">
        <f>E57/' 2015.'!$O$1</f>
        <v>0</v>
      </c>
    </row>
    <row r="58" spans="2:6" ht="12.9" customHeight="1" x14ac:dyDescent="0.2">
      <c r="B58" s="2" t="s">
        <v>7</v>
      </c>
      <c r="C58" s="2" t="s">
        <v>22</v>
      </c>
      <c r="D58" s="10">
        <v>0</v>
      </c>
      <c r="E58" s="10">
        <v>0</v>
      </c>
      <c r="F58" s="298">
        <f>E58/' 2015.'!$O$1</f>
        <v>0</v>
      </c>
    </row>
    <row r="59" spans="2:6" ht="12.9" customHeight="1" x14ac:dyDescent="0.2">
      <c r="B59" s="2" t="s">
        <v>8</v>
      </c>
      <c r="C59" s="2" t="s">
        <v>23</v>
      </c>
      <c r="D59" s="10">
        <v>0</v>
      </c>
      <c r="E59" s="10">
        <v>0</v>
      </c>
      <c r="F59" s="298">
        <f>E59/' 2015.'!$O$1</f>
        <v>0</v>
      </c>
    </row>
    <row r="60" spans="2:6" ht="12.9" customHeight="1" x14ac:dyDescent="0.2">
      <c r="B60" s="2" t="s">
        <v>9</v>
      </c>
      <c r="C60" s="2" t="s">
        <v>24</v>
      </c>
      <c r="D60" s="10">
        <v>0</v>
      </c>
      <c r="E60" s="10">
        <v>0</v>
      </c>
      <c r="F60" s="298">
        <f>E60/' 2015.'!$O$1</f>
        <v>0</v>
      </c>
    </row>
    <row r="61" spans="2:6" ht="12.9" customHeight="1" x14ac:dyDescent="0.2">
      <c r="B61" s="2" t="s">
        <v>10</v>
      </c>
      <c r="C61" s="2" t="s">
        <v>25</v>
      </c>
      <c r="D61" s="10">
        <v>0</v>
      </c>
      <c r="E61" s="10">
        <v>0</v>
      </c>
      <c r="F61" s="298">
        <f>E61/' 2015.'!$O$1</f>
        <v>0</v>
      </c>
    </row>
    <row r="62" spans="2:6" ht="12.9" customHeight="1" x14ac:dyDescent="0.2">
      <c r="B62" s="2" t="s">
        <v>11</v>
      </c>
      <c r="C62" s="2" t="s">
        <v>26</v>
      </c>
      <c r="D62" s="10">
        <v>0</v>
      </c>
      <c r="E62" s="10">
        <v>0</v>
      </c>
      <c r="F62" s="298">
        <f>E62/' 2015.'!$O$1</f>
        <v>0</v>
      </c>
    </row>
    <row r="63" spans="2:6" ht="12.9" customHeight="1" x14ac:dyDescent="0.2">
      <c r="B63" s="2" t="s">
        <v>12</v>
      </c>
      <c r="C63" s="2" t="s">
        <v>27</v>
      </c>
      <c r="D63" s="10">
        <v>30</v>
      </c>
      <c r="E63" s="10">
        <v>183</v>
      </c>
      <c r="F63" s="298">
        <f>E63/' 2015.'!$O$1</f>
        <v>24.288273939876568</v>
      </c>
    </row>
    <row r="64" spans="2:6" ht="12.9" customHeight="1" x14ac:dyDescent="0.2">
      <c r="B64" s="2" t="s">
        <v>13</v>
      </c>
      <c r="C64" s="2" t="s">
        <v>28</v>
      </c>
      <c r="D64" s="10">
        <v>0</v>
      </c>
      <c r="E64" s="10">
        <v>0</v>
      </c>
      <c r="F64" s="298">
        <f>E64/' 2015.'!$O$1</f>
        <v>0</v>
      </c>
    </row>
    <row r="65" spans="2:6" ht="12.9" customHeight="1" x14ac:dyDescent="0.2">
      <c r="B65" s="2" t="s">
        <v>14</v>
      </c>
      <c r="C65" s="2" t="s">
        <v>29</v>
      </c>
      <c r="D65" s="10">
        <v>0</v>
      </c>
      <c r="E65" s="10">
        <v>0</v>
      </c>
      <c r="F65" s="298">
        <f>E65/' 2015.'!$O$1</f>
        <v>0</v>
      </c>
    </row>
    <row r="66" spans="2:6" ht="12.9" customHeight="1" x14ac:dyDescent="0.2">
      <c r="B66" s="2" t="s">
        <v>15</v>
      </c>
      <c r="C66" s="2" t="s">
        <v>30</v>
      </c>
      <c r="D66" s="10">
        <v>0</v>
      </c>
      <c r="E66" s="10">
        <v>0</v>
      </c>
      <c r="F66" s="298">
        <f>E66/' 2015.'!$O$1</f>
        <v>0</v>
      </c>
    </row>
    <row r="67" spans="2:6" ht="12.9" customHeight="1" x14ac:dyDescent="0.2">
      <c r="B67" s="2" t="s">
        <v>16</v>
      </c>
      <c r="C67" s="2" t="s">
        <v>31</v>
      </c>
      <c r="D67" s="10">
        <v>0</v>
      </c>
      <c r="E67" s="10">
        <v>0</v>
      </c>
      <c r="F67" s="298">
        <f>E67/' 2015.'!$O$1</f>
        <v>0</v>
      </c>
    </row>
    <row r="68" spans="2:6" s="8" customFormat="1" ht="12.9" customHeight="1" x14ac:dyDescent="0.2">
      <c r="B68" s="16" t="s">
        <v>32</v>
      </c>
      <c r="C68" s="6"/>
      <c r="D68" s="17"/>
      <c r="E68" s="17">
        <f>SUM(E53:E67)</f>
        <v>449</v>
      </c>
      <c r="F68" s="17">
        <f>E68/' 2015.'!$O$1</f>
        <v>59.592540978167094</v>
      </c>
    </row>
    <row r="69" spans="2:6" ht="12.9" customHeight="1" x14ac:dyDescent="0.2">
      <c r="B69" s="18" t="s">
        <v>121</v>
      </c>
      <c r="C69" s="4"/>
      <c r="D69" s="23"/>
      <c r="E69" s="5">
        <f>+E68/1000000</f>
        <v>4.4900000000000002E-4</v>
      </c>
      <c r="F69" s="5">
        <f>E69/' 2015.'!$O$1</f>
        <v>5.9592540978167097E-5</v>
      </c>
    </row>
    <row r="70" spans="2:6" ht="12.9" customHeight="1" x14ac:dyDescent="0.2">
      <c r="B70" s="11"/>
      <c r="D70" s="10"/>
      <c r="E70" s="10"/>
      <c r="F70" s="298"/>
    </row>
    <row r="71" spans="2:6" s="43" customFormat="1" ht="12.9" customHeight="1" x14ac:dyDescent="0.2">
      <c r="B71" s="45"/>
      <c r="D71" s="44"/>
      <c r="E71" s="44"/>
      <c r="F71" s="298"/>
    </row>
    <row r="72" spans="2:6" s="43" customFormat="1" ht="12.9" customHeight="1" x14ac:dyDescent="0.25">
      <c r="B72" s="52" t="s">
        <v>64</v>
      </c>
      <c r="C72" s="49"/>
      <c r="D72" s="50"/>
      <c r="E72" s="50"/>
      <c r="F72" s="298"/>
    </row>
    <row r="73" spans="2:6" ht="12.9" customHeight="1" x14ac:dyDescent="0.25">
      <c r="B73" s="300" t="s">
        <v>122</v>
      </c>
      <c r="C73" s="49"/>
      <c r="D73" s="50"/>
      <c r="E73" s="50"/>
      <c r="F73" s="298"/>
    </row>
    <row r="74" spans="2:6" ht="12.9" customHeight="1" x14ac:dyDescent="0.2">
      <c r="B74" s="51"/>
      <c r="C74" s="49"/>
      <c r="D74" s="50"/>
      <c r="E74" s="50"/>
      <c r="F74" s="298"/>
    </row>
    <row r="75" spans="2:6" s="291" customFormat="1" ht="12.9" customHeight="1" x14ac:dyDescent="0.2">
      <c r="B75" s="295"/>
      <c r="C75" s="295"/>
      <c r="D75" s="295"/>
      <c r="E75" s="295" t="s">
        <v>59</v>
      </c>
      <c r="F75" s="295" t="s">
        <v>120</v>
      </c>
    </row>
    <row r="76" spans="2:6" ht="12.9" customHeight="1" x14ac:dyDescent="0.2">
      <c r="B76" s="53" t="s">
        <v>36</v>
      </c>
      <c r="C76" s="53"/>
      <c r="D76" s="53"/>
      <c r="E76" s="54">
        <f>+E23+E69</f>
        <v>1090.3400449999999</v>
      </c>
      <c r="F76" s="13">
        <f>E76/' 2015.'!$O$1</f>
        <v>144.71299289932972</v>
      </c>
    </row>
    <row r="77" spans="2:6" ht="12.9" customHeight="1" x14ac:dyDescent="0.2">
      <c r="B77" s="7" t="s">
        <v>37</v>
      </c>
      <c r="C77" s="7"/>
      <c r="D77" s="7"/>
      <c r="E77" s="20">
        <f>+E46</f>
        <v>551.69807900000001</v>
      </c>
      <c r="F77" s="20">
        <f>E77/' 2015.'!$O$1</f>
        <v>73.222918441834224</v>
      </c>
    </row>
    <row r="78" spans="2:6" ht="12.9" customHeight="1" x14ac:dyDescent="0.2">
      <c r="E78" s="12"/>
      <c r="F78" s="287"/>
    </row>
    <row r="79" spans="2:6" ht="12.9" customHeight="1" x14ac:dyDescent="0.2">
      <c r="E79" s="12"/>
      <c r="F79" s="287"/>
    </row>
    <row r="80" spans="2:6" ht="12.9" customHeight="1" x14ac:dyDescent="0.2">
      <c r="B80" s="302" t="s">
        <v>124</v>
      </c>
    </row>
  </sheetData>
  <mergeCells count="6">
    <mergeCell ref="B5:C5"/>
    <mergeCell ref="B28:C28"/>
    <mergeCell ref="B51:C51"/>
    <mergeCell ref="D5:F5"/>
    <mergeCell ref="D28:F28"/>
    <mergeCell ref="D51:F51"/>
  </mergeCells>
  <pageMargins left="0.70866141732283472" right="0.70866141732283472" top="0.74803149606299213" bottom="0.74803149606299213" header="0.31496062992125984" footer="0.31496062992125984"/>
  <pageSetup paperSize="9" scale="78" orientation="portrait" horizontalDpi="300" verticalDpi="300" r:id="rId1"/>
  <ignoredErrors>
    <ignoredError sqref="B7:B21 B30 B32:B44 B53 B55:B6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80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" customWidth="1"/>
    <col min="2" max="2" width="11.42578125" style="3" customWidth="1"/>
    <col min="3" max="3" width="11.28515625" style="3" customWidth="1"/>
    <col min="4" max="4" width="13.85546875" style="3" customWidth="1"/>
    <col min="5" max="5" width="15.85546875" style="3" customWidth="1"/>
    <col min="6" max="6" width="15.85546875" style="291" customWidth="1"/>
    <col min="7" max="7" width="10.28515625" style="3" customWidth="1"/>
    <col min="8" max="8" width="11.42578125" style="3" customWidth="1"/>
    <col min="9" max="10" width="17.85546875" style="3" customWidth="1"/>
    <col min="11" max="16384" width="9.28515625" style="3"/>
  </cols>
  <sheetData>
    <row r="2" spans="2:6" ht="12.9" customHeight="1" x14ac:dyDescent="0.3">
      <c r="B2" s="60" t="s">
        <v>65</v>
      </c>
      <c r="C2" s="57"/>
      <c r="D2" s="55"/>
      <c r="E2" s="55"/>
      <c r="F2" s="301"/>
    </row>
    <row r="3" spans="2:6" ht="12.9" customHeight="1" x14ac:dyDescent="0.3">
      <c r="B3" s="57"/>
      <c r="C3" s="55"/>
      <c r="D3" s="55"/>
      <c r="E3" s="55"/>
      <c r="F3" s="301"/>
    </row>
    <row r="4" spans="2:6" ht="12.9" customHeight="1" x14ac:dyDescent="0.2">
      <c r="B4" s="58"/>
      <c r="C4" s="55"/>
      <c r="D4" s="55"/>
      <c r="E4" s="55"/>
      <c r="F4" s="301"/>
    </row>
    <row r="5" spans="2:6" ht="22.5" customHeight="1" x14ac:dyDescent="0.2">
      <c r="B5" s="330" t="s">
        <v>56</v>
      </c>
      <c r="C5" s="330"/>
      <c r="D5" s="330" t="s">
        <v>57</v>
      </c>
      <c r="E5" s="330"/>
      <c r="F5" s="330"/>
    </row>
    <row r="6" spans="2:6" ht="20.399999999999999" x14ac:dyDescent="0.2">
      <c r="B6" s="59" t="s">
        <v>0</v>
      </c>
      <c r="C6" s="59" t="s">
        <v>1</v>
      </c>
      <c r="D6" s="59" t="s">
        <v>58</v>
      </c>
      <c r="E6" s="59" t="s">
        <v>59</v>
      </c>
      <c r="F6" s="295" t="s">
        <v>120</v>
      </c>
    </row>
    <row r="7" spans="2:6" ht="12.9" customHeight="1" x14ac:dyDescent="0.2">
      <c r="B7" s="2" t="s">
        <v>2</v>
      </c>
      <c r="C7" s="2" t="s">
        <v>17</v>
      </c>
      <c r="D7" s="10">
        <v>759680</v>
      </c>
      <c r="E7" s="10">
        <v>3942556</v>
      </c>
      <c r="F7" s="298">
        <f>E7/' 2015.'!$O$1</f>
        <v>523267.10465193441</v>
      </c>
    </row>
    <row r="8" spans="2:6" ht="12.9" customHeight="1" x14ac:dyDescent="0.2">
      <c r="B8" s="2" t="s">
        <v>3</v>
      </c>
      <c r="C8" s="2" t="s">
        <v>18</v>
      </c>
      <c r="D8" s="10">
        <v>622478</v>
      </c>
      <c r="E8" s="10">
        <v>3312226</v>
      </c>
      <c r="F8" s="298">
        <f>E8/' 2015.'!$O$1</f>
        <v>439607.93682394316</v>
      </c>
    </row>
    <row r="9" spans="2:6" ht="12.9" customHeight="1" x14ac:dyDescent="0.2">
      <c r="B9" s="2" t="s">
        <v>4</v>
      </c>
      <c r="C9" s="2" t="s">
        <v>19</v>
      </c>
      <c r="D9" s="10">
        <v>1476250</v>
      </c>
      <c r="E9" s="10">
        <v>397063</v>
      </c>
      <c r="F9" s="298">
        <f>E9/' 2015.'!$O$1</f>
        <v>52699.31647753666</v>
      </c>
    </row>
    <row r="10" spans="2:6" ht="12.9" customHeight="1" x14ac:dyDescent="0.2">
      <c r="B10" s="2" t="s">
        <v>5</v>
      </c>
      <c r="C10" s="2" t="s">
        <v>20</v>
      </c>
      <c r="D10" s="10">
        <v>1392360</v>
      </c>
      <c r="E10" s="10">
        <v>1404052</v>
      </c>
      <c r="F10" s="298">
        <f>E10/' 2015.'!$O$1</f>
        <v>186349.72460017254</v>
      </c>
    </row>
    <row r="11" spans="2:6" ht="12.9" customHeight="1" x14ac:dyDescent="0.2">
      <c r="B11" s="2" t="s">
        <v>6</v>
      </c>
      <c r="C11" s="2" t="s">
        <v>21</v>
      </c>
      <c r="D11" s="10">
        <v>72192836</v>
      </c>
      <c r="E11" s="10">
        <v>1733731</v>
      </c>
      <c r="F11" s="298">
        <f>E11/' 2015.'!$O$1</f>
        <v>230105.64735549802</v>
      </c>
    </row>
    <row r="12" spans="2:6" ht="12.9" customHeight="1" x14ac:dyDescent="0.2">
      <c r="B12" s="2" t="s">
        <v>7</v>
      </c>
      <c r="C12" s="2" t="s">
        <v>22</v>
      </c>
      <c r="D12" s="10">
        <v>7441109</v>
      </c>
      <c r="E12" s="10">
        <v>411919</v>
      </c>
      <c r="F12" s="298">
        <f>E12/' 2015.'!$O$1</f>
        <v>54671.046519344345</v>
      </c>
    </row>
    <row r="13" spans="2:6" ht="12.9" customHeight="1" x14ac:dyDescent="0.2">
      <c r="B13" s="2" t="s">
        <v>8</v>
      </c>
      <c r="C13" s="2" t="s">
        <v>23</v>
      </c>
      <c r="D13" s="10">
        <v>745500</v>
      </c>
      <c r="E13" s="10">
        <v>652929</v>
      </c>
      <c r="F13" s="298">
        <f>E13/' 2015.'!$O$1</f>
        <v>86658.570575353369</v>
      </c>
    </row>
    <row r="14" spans="2:6" ht="12.9" customHeight="1" x14ac:dyDescent="0.2">
      <c r="B14" s="2" t="s">
        <v>9</v>
      </c>
      <c r="C14" s="2" t="s">
        <v>24</v>
      </c>
      <c r="D14" s="10">
        <v>1160660</v>
      </c>
      <c r="E14" s="10">
        <v>917993</v>
      </c>
      <c r="F14" s="298">
        <f>E14/' 2015.'!$O$1</f>
        <v>121838.60906496781</v>
      </c>
    </row>
    <row r="15" spans="2:6" ht="12.9" customHeight="1" x14ac:dyDescent="0.2">
      <c r="B15" s="2" t="s">
        <v>10</v>
      </c>
      <c r="C15" s="2" t="s">
        <v>25</v>
      </c>
      <c r="D15" s="10">
        <v>6606497</v>
      </c>
      <c r="E15" s="10">
        <v>47504500</v>
      </c>
      <c r="F15" s="298">
        <f>E15/' 2015.'!$O$1</f>
        <v>6304930.652332603</v>
      </c>
    </row>
    <row r="16" spans="2:6" ht="12.9" customHeight="1" x14ac:dyDescent="0.2">
      <c r="B16" s="2" t="s">
        <v>11</v>
      </c>
      <c r="C16" s="2" t="s">
        <v>26</v>
      </c>
      <c r="D16" s="10">
        <v>1494775</v>
      </c>
      <c r="E16" s="10">
        <v>15377568</v>
      </c>
      <c r="F16" s="298">
        <f>E16/' 2015.'!$O$1</f>
        <v>2040954.0115468842</v>
      </c>
    </row>
    <row r="17" spans="2:6" ht="12.9" customHeight="1" x14ac:dyDescent="0.2">
      <c r="B17" s="2" t="s">
        <v>12</v>
      </c>
      <c r="C17" s="2" t="s">
        <v>27</v>
      </c>
      <c r="D17" s="10">
        <v>13345566</v>
      </c>
      <c r="E17" s="10">
        <v>89522049</v>
      </c>
      <c r="F17" s="298">
        <f>E17/' 2015.'!$O$1</f>
        <v>11881617.758311765</v>
      </c>
    </row>
    <row r="18" spans="2:6" ht="12.9" customHeight="1" x14ac:dyDescent="0.2">
      <c r="B18" s="2" t="s">
        <v>13</v>
      </c>
      <c r="C18" s="2" t="s">
        <v>28</v>
      </c>
      <c r="D18" s="10">
        <v>1343440</v>
      </c>
      <c r="E18" s="10">
        <v>80829</v>
      </c>
      <c r="F18" s="298">
        <f>E18/' 2015.'!$O$1</f>
        <v>10727.851881345809</v>
      </c>
    </row>
    <row r="19" spans="2:6" ht="12.9" customHeight="1" x14ac:dyDescent="0.2">
      <c r="B19" s="2" t="s">
        <v>14</v>
      </c>
      <c r="C19" s="2" t="s">
        <v>29</v>
      </c>
      <c r="D19" s="10">
        <v>1584686</v>
      </c>
      <c r="E19" s="10">
        <v>6079752</v>
      </c>
      <c r="F19" s="298">
        <f>E19/' 2015.'!$O$1</f>
        <v>806921.75990443956</v>
      </c>
    </row>
    <row r="20" spans="2:6" ht="12.9" customHeight="1" x14ac:dyDescent="0.2">
      <c r="B20" s="2" t="s">
        <v>15</v>
      </c>
      <c r="C20" s="2" t="s">
        <v>30</v>
      </c>
      <c r="D20" s="10">
        <v>105699335</v>
      </c>
      <c r="E20" s="10">
        <v>808269964</v>
      </c>
      <c r="F20" s="298">
        <f>E20/' 2015.'!$O$1</f>
        <v>107275859.57926869</v>
      </c>
    </row>
    <row r="21" spans="2:6" ht="12.9" customHeight="1" x14ac:dyDescent="0.2">
      <c r="B21" s="2" t="s">
        <v>16</v>
      </c>
      <c r="C21" s="2" t="s">
        <v>31</v>
      </c>
      <c r="D21" s="10">
        <v>203460</v>
      </c>
      <c r="E21" s="10">
        <v>357631</v>
      </c>
      <c r="F21" s="298">
        <f>E21/' 2015.'!$O$1</f>
        <v>47465.790696131131</v>
      </c>
    </row>
    <row r="22" spans="2:6" s="8" customFormat="1" ht="12.9" customHeight="1" x14ac:dyDescent="0.2">
      <c r="B22" s="16" t="s">
        <v>32</v>
      </c>
      <c r="C22" s="6"/>
      <c r="D22" s="6"/>
      <c r="E22" s="17">
        <f>SUM(E7:E21)</f>
        <v>979964762</v>
      </c>
      <c r="F22" s="17">
        <f>E22/' 2015.'!$O$1</f>
        <v>130063675.36001061</v>
      </c>
    </row>
    <row r="23" spans="2:6" ht="12.9" customHeight="1" x14ac:dyDescent="0.2">
      <c r="B23" s="18" t="s">
        <v>121</v>
      </c>
      <c r="C23" s="4"/>
      <c r="D23" s="4"/>
      <c r="E23" s="5">
        <f>+E22/1000000</f>
        <v>979.96476199999995</v>
      </c>
      <c r="F23" s="5">
        <f>E23/' 2015.'!$O$1</f>
        <v>130.06367536001059</v>
      </c>
    </row>
    <row r="24" spans="2:6" ht="12.9" customHeight="1" x14ac:dyDescent="0.2">
      <c r="B24" s="11"/>
      <c r="E24" s="15"/>
      <c r="F24" s="15"/>
    </row>
    <row r="25" spans="2:6" ht="12.9" customHeight="1" x14ac:dyDescent="0.2">
      <c r="B25" s="11"/>
    </row>
    <row r="26" spans="2:6" s="56" customFormat="1" ht="12.9" customHeight="1" x14ac:dyDescent="0.25">
      <c r="B26" s="65" t="s">
        <v>66</v>
      </c>
      <c r="C26" s="61"/>
      <c r="D26" s="61"/>
      <c r="E26" s="61"/>
      <c r="F26" s="301"/>
    </row>
    <row r="27" spans="2:6" ht="12.9" customHeight="1" x14ac:dyDescent="0.2">
      <c r="B27" s="63"/>
      <c r="C27" s="61"/>
      <c r="D27" s="61"/>
      <c r="E27" s="61"/>
      <c r="F27" s="301"/>
    </row>
    <row r="28" spans="2:6" ht="22.5" customHeight="1" x14ac:dyDescent="0.2">
      <c r="B28" s="330" t="s">
        <v>56</v>
      </c>
      <c r="C28" s="330"/>
      <c r="D28" s="330" t="s">
        <v>61</v>
      </c>
      <c r="E28" s="330"/>
      <c r="F28" s="330"/>
    </row>
    <row r="29" spans="2:6" ht="20.399999999999999" x14ac:dyDescent="0.2">
      <c r="B29" s="64" t="s">
        <v>0</v>
      </c>
      <c r="C29" s="64" t="s">
        <v>1</v>
      </c>
      <c r="D29" s="64" t="s">
        <v>58</v>
      </c>
      <c r="E29" s="64" t="s">
        <v>59</v>
      </c>
      <c r="F29" s="295" t="s">
        <v>120</v>
      </c>
    </row>
    <row r="30" spans="2:6" ht="12.9" customHeight="1" x14ac:dyDescent="0.2">
      <c r="B30" s="21" t="s">
        <v>2</v>
      </c>
      <c r="C30" s="2" t="s">
        <v>17</v>
      </c>
      <c r="D30" s="10">
        <v>183185</v>
      </c>
      <c r="E30" s="10">
        <v>958189</v>
      </c>
      <c r="F30" s="298">
        <f>E30/' 2015.'!$O$1</f>
        <v>127173.53507200212</v>
      </c>
    </row>
    <row r="31" spans="2:6" ht="12.9" customHeight="1" x14ac:dyDescent="0.2">
      <c r="B31" s="2">
        <v>124</v>
      </c>
      <c r="C31" s="2" t="s">
        <v>18</v>
      </c>
      <c r="D31" s="10">
        <v>207382</v>
      </c>
      <c r="E31" s="10">
        <v>1118153</v>
      </c>
      <c r="F31" s="298">
        <f>E31/' 2015.'!$O$1</f>
        <v>148404.40639723936</v>
      </c>
    </row>
    <row r="32" spans="2:6" ht="12.9" customHeight="1" x14ac:dyDescent="0.2">
      <c r="B32" s="2" t="s">
        <v>4</v>
      </c>
      <c r="C32" s="2" t="s">
        <v>19</v>
      </c>
      <c r="D32" s="10">
        <v>565000</v>
      </c>
      <c r="E32" s="10">
        <v>157033</v>
      </c>
      <c r="F32" s="298">
        <f>E32/' 2015.'!$O$1</f>
        <v>20841.860773773973</v>
      </c>
    </row>
    <row r="33" spans="2:6" ht="12.9" customHeight="1" x14ac:dyDescent="0.2">
      <c r="B33" s="2" t="s">
        <v>5</v>
      </c>
      <c r="C33" s="2" t="s">
        <v>20</v>
      </c>
      <c r="D33" s="10">
        <v>1035560</v>
      </c>
      <c r="E33" s="10">
        <v>1043138</v>
      </c>
      <c r="F33" s="298">
        <f>E33/' 2015.'!$O$1</f>
        <v>138448.20492401617</v>
      </c>
    </row>
    <row r="34" spans="2:6" ht="12.9" customHeight="1" x14ac:dyDescent="0.2">
      <c r="B34" s="2" t="s">
        <v>6</v>
      </c>
      <c r="C34" s="2" t="s">
        <v>21</v>
      </c>
      <c r="D34" s="10">
        <v>58091876</v>
      </c>
      <c r="E34" s="10">
        <v>1455356</v>
      </c>
      <c r="F34" s="298">
        <f>E34/' 2015.'!$O$1</f>
        <v>193158.93556307649</v>
      </c>
    </row>
    <row r="35" spans="2:6" ht="12.9" customHeight="1" x14ac:dyDescent="0.2">
      <c r="B35" s="2" t="s">
        <v>7</v>
      </c>
      <c r="C35" s="2" t="s">
        <v>22</v>
      </c>
      <c r="D35" s="10">
        <v>405109</v>
      </c>
      <c r="E35" s="10">
        <v>23042</v>
      </c>
      <c r="F35" s="298">
        <f>E35/' 2015.'!$O$1</f>
        <v>3058.1989514898132</v>
      </c>
    </row>
    <row r="36" spans="2:6" ht="12.9" customHeight="1" x14ac:dyDescent="0.2">
      <c r="B36" s="2" t="s">
        <v>8</v>
      </c>
      <c r="C36" s="2" t="s">
        <v>23</v>
      </c>
      <c r="D36" s="10">
        <v>155900</v>
      </c>
      <c r="E36" s="10">
        <v>138695</v>
      </c>
      <c r="F36" s="298">
        <f>E36/' 2015.'!$O$1</f>
        <v>18407.989913066558</v>
      </c>
    </row>
    <row r="37" spans="2:6" ht="12.9" customHeight="1" x14ac:dyDescent="0.2">
      <c r="B37" s="2" t="s">
        <v>9</v>
      </c>
      <c r="C37" s="2" t="s">
        <v>24</v>
      </c>
      <c r="D37" s="10">
        <v>468280</v>
      </c>
      <c r="E37" s="10">
        <v>376333</v>
      </c>
      <c r="F37" s="298">
        <f>E37/' 2015.'!$O$1</f>
        <v>49947.972659101462</v>
      </c>
    </row>
    <row r="38" spans="2:6" ht="12.9" customHeight="1" x14ac:dyDescent="0.2">
      <c r="B38" s="2" t="s">
        <v>10</v>
      </c>
      <c r="C38" s="2" t="s">
        <v>25</v>
      </c>
      <c r="D38" s="10">
        <v>1238898</v>
      </c>
      <c r="E38" s="10">
        <v>8933535</v>
      </c>
      <c r="F38" s="298">
        <f>E38/' 2015.'!$O$1</f>
        <v>1185683.8542703562</v>
      </c>
    </row>
    <row r="39" spans="2:6" ht="12.9" customHeight="1" x14ac:dyDescent="0.2">
      <c r="B39" s="2" t="s">
        <v>11</v>
      </c>
      <c r="C39" s="2" t="s">
        <v>26</v>
      </c>
      <c r="D39" s="10">
        <v>288768</v>
      </c>
      <c r="E39" s="10">
        <v>2974415</v>
      </c>
      <c r="F39" s="298">
        <f>E39/' 2015.'!$O$1</f>
        <v>394772.71219058993</v>
      </c>
    </row>
    <row r="40" spans="2:6" ht="12.9" customHeight="1" x14ac:dyDescent="0.2">
      <c r="B40" s="2" t="s">
        <v>12</v>
      </c>
      <c r="C40" s="2" t="s">
        <v>27</v>
      </c>
      <c r="D40" s="10">
        <v>2261062</v>
      </c>
      <c r="E40" s="10">
        <v>15336385</v>
      </c>
      <c r="F40" s="298">
        <f>E40/' 2015.'!$O$1</f>
        <v>2035488.0881279446</v>
      </c>
    </row>
    <row r="41" spans="2:6" ht="12.9" customHeight="1" x14ac:dyDescent="0.2">
      <c r="B41" s="2" t="s">
        <v>13</v>
      </c>
      <c r="C41" s="2" t="s">
        <v>28</v>
      </c>
      <c r="D41" s="10">
        <v>1035750</v>
      </c>
      <c r="E41" s="10">
        <v>67071</v>
      </c>
      <c r="F41" s="298">
        <f>E41/' 2015.'!$O$1</f>
        <v>8901.8514831773828</v>
      </c>
    </row>
    <row r="42" spans="2:6" ht="12.9" customHeight="1" x14ac:dyDescent="0.2">
      <c r="B42" s="2" t="s">
        <v>14</v>
      </c>
      <c r="C42" s="2" t="s">
        <v>29</v>
      </c>
      <c r="D42" s="10">
        <v>1453782</v>
      </c>
      <c r="E42" s="10">
        <v>5755506</v>
      </c>
      <c r="F42" s="298">
        <f>E42/' 2015.'!$O$1</f>
        <v>763886.92016723065</v>
      </c>
    </row>
    <row r="43" spans="2:6" ht="12.9" customHeight="1" x14ac:dyDescent="0.2">
      <c r="B43" s="2" t="s">
        <v>15</v>
      </c>
      <c r="C43" s="2" t="s">
        <v>30</v>
      </c>
      <c r="D43" s="10">
        <v>52885735</v>
      </c>
      <c r="E43" s="10">
        <v>408537723</v>
      </c>
      <c r="F43" s="298">
        <f>E43/' 2015.'!$O$1</f>
        <v>54222273.939876564</v>
      </c>
    </row>
    <row r="44" spans="2:6" ht="12.9" customHeight="1" x14ac:dyDescent="0.2">
      <c r="B44" s="2" t="s">
        <v>16</v>
      </c>
      <c r="C44" s="2" t="s">
        <v>31</v>
      </c>
      <c r="D44" s="10">
        <v>232970</v>
      </c>
      <c r="E44" s="10">
        <v>412106</v>
      </c>
      <c r="F44" s="298">
        <f>E44/' 2015.'!$O$1</f>
        <v>54695.865684517885</v>
      </c>
    </row>
    <row r="45" spans="2:6" s="8" customFormat="1" ht="12.9" customHeight="1" x14ac:dyDescent="0.2">
      <c r="B45" s="6" t="s">
        <v>32</v>
      </c>
      <c r="C45" s="6"/>
      <c r="D45" s="17"/>
      <c r="E45" s="17">
        <f>SUM(E30:E44)</f>
        <v>447286680</v>
      </c>
      <c r="F45" s="17">
        <f>E45/' 2015.'!$O$1</f>
        <v>59365144.336054146</v>
      </c>
    </row>
    <row r="46" spans="2:6" ht="12.9" customHeight="1" x14ac:dyDescent="0.2">
      <c r="B46" s="18" t="s">
        <v>121</v>
      </c>
      <c r="C46" s="4"/>
      <c r="D46" s="4"/>
      <c r="E46" s="5">
        <f>+E45/1000000</f>
        <v>447.28667999999999</v>
      </c>
      <c r="F46" s="5">
        <f>E46/' 2015.'!$O$1</f>
        <v>59.365144336054144</v>
      </c>
    </row>
    <row r="47" spans="2:6" ht="12.9" customHeight="1" x14ac:dyDescent="0.2">
      <c r="E47" s="15"/>
      <c r="F47" s="15"/>
    </row>
    <row r="48" spans="2:6" s="62" customFormat="1" ht="12.9" customHeight="1" x14ac:dyDescent="0.2">
      <c r="E48" s="15"/>
      <c r="F48" s="15"/>
    </row>
    <row r="49" spans="2:6" ht="12.9" customHeight="1" x14ac:dyDescent="0.25">
      <c r="B49" s="72" t="s">
        <v>67</v>
      </c>
      <c r="C49" s="66"/>
      <c r="D49" s="66"/>
      <c r="E49" s="66"/>
      <c r="F49" s="301"/>
    </row>
    <row r="50" spans="2:6" ht="12.9" customHeight="1" x14ac:dyDescent="0.2">
      <c r="B50" s="70"/>
      <c r="C50" s="66"/>
      <c r="D50" s="66"/>
      <c r="E50" s="66"/>
      <c r="F50" s="301"/>
    </row>
    <row r="51" spans="2:6" ht="22.5" customHeight="1" x14ac:dyDescent="0.2">
      <c r="B51" s="330" t="s">
        <v>56</v>
      </c>
      <c r="C51" s="330"/>
      <c r="D51" s="330" t="s">
        <v>57</v>
      </c>
      <c r="E51" s="330"/>
      <c r="F51" s="330"/>
    </row>
    <row r="52" spans="2:6" ht="20.399999999999999" x14ac:dyDescent="0.2">
      <c r="B52" s="71" t="s">
        <v>0</v>
      </c>
      <c r="C52" s="71" t="s">
        <v>1</v>
      </c>
      <c r="D52" s="71" t="s">
        <v>58</v>
      </c>
      <c r="E52" s="71" t="s">
        <v>59</v>
      </c>
      <c r="F52" s="295" t="s">
        <v>120</v>
      </c>
    </row>
    <row r="53" spans="2:6" ht="12.9" customHeight="1" x14ac:dyDescent="0.2">
      <c r="B53" s="2" t="s">
        <v>2</v>
      </c>
      <c r="C53" s="2" t="s">
        <v>17</v>
      </c>
      <c r="D53" s="10">
        <v>0</v>
      </c>
      <c r="E53" s="10">
        <v>0</v>
      </c>
      <c r="F53" s="298">
        <f>E53/' 2015.'!$O$1</f>
        <v>0</v>
      </c>
    </row>
    <row r="54" spans="2:6" ht="12.9" customHeight="1" x14ac:dyDescent="0.2">
      <c r="B54" s="2">
        <v>124</v>
      </c>
      <c r="C54" s="2" t="s">
        <v>18</v>
      </c>
      <c r="D54" s="10">
        <v>0</v>
      </c>
      <c r="E54" s="10">
        <v>0</v>
      </c>
      <c r="F54" s="298">
        <f>E54/' 2015.'!$O$1</f>
        <v>0</v>
      </c>
    </row>
    <row r="55" spans="2:6" ht="12.9" customHeight="1" x14ac:dyDescent="0.2">
      <c r="B55" s="21" t="s">
        <v>4</v>
      </c>
      <c r="C55" s="2" t="s">
        <v>19</v>
      </c>
      <c r="D55" s="10">
        <v>0</v>
      </c>
      <c r="E55" s="10">
        <v>0</v>
      </c>
      <c r="F55" s="298">
        <f>E55/' 2015.'!$O$1</f>
        <v>0</v>
      </c>
    </row>
    <row r="56" spans="2:6" ht="12.9" customHeight="1" x14ac:dyDescent="0.2">
      <c r="B56" s="2" t="s">
        <v>5</v>
      </c>
      <c r="C56" s="2" t="s">
        <v>20</v>
      </c>
      <c r="D56" s="10">
        <v>0</v>
      </c>
      <c r="E56" s="10">
        <v>0</v>
      </c>
      <c r="F56" s="298">
        <f>E56/' 2015.'!$O$1</f>
        <v>0</v>
      </c>
    </row>
    <row r="57" spans="2:6" ht="12.9" customHeight="1" x14ac:dyDescent="0.2">
      <c r="B57" s="2" t="s">
        <v>6</v>
      </c>
      <c r="C57" s="2" t="s">
        <v>21</v>
      </c>
      <c r="D57" s="10">
        <v>0</v>
      </c>
      <c r="E57" s="10">
        <v>0</v>
      </c>
      <c r="F57" s="298">
        <f>E57/' 2015.'!$O$1</f>
        <v>0</v>
      </c>
    </row>
    <row r="58" spans="2:6" ht="12.9" customHeight="1" x14ac:dyDescent="0.2">
      <c r="B58" s="2" t="s">
        <v>7</v>
      </c>
      <c r="C58" s="2" t="s">
        <v>22</v>
      </c>
      <c r="D58" s="10">
        <v>0</v>
      </c>
      <c r="E58" s="10">
        <v>0</v>
      </c>
      <c r="F58" s="298">
        <f>E58/' 2015.'!$O$1</f>
        <v>0</v>
      </c>
    </row>
    <row r="59" spans="2:6" ht="12.9" customHeight="1" x14ac:dyDescent="0.2">
      <c r="B59" s="2" t="s">
        <v>8</v>
      </c>
      <c r="C59" s="2" t="s">
        <v>23</v>
      </c>
      <c r="D59" s="10">
        <v>0</v>
      </c>
      <c r="E59" s="10">
        <v>0</v>
      </c>
      <c r="F59" s="298">
        <f>E59/' 2015.'!$O$1</f>
        <v>0</v>
      </c>
    </row>
    <row r="60" spans="2:6" ht="12.9" customHeight="1" x14ac:dyDescent="0.2">
      <c r="B60" s="2" t="s">
        <v>9</v>
      </c>
      <c r="C60" s="2" t="s">
        <v>24</v>
      </c>
      <c r="D60" s="10">
        <v>0</v>
      </c>
      <c r="E60" s="10">
        <v>0</v>
      </c>
      <c r="F60" s="298">
        <f>E60/' 2015.'!$O$1</f>
        <v>0</v>
      </c>
    </row>
    <row r="61" spans="2:6" ht="12.9" customHeight="1" x14ac:dyDescent="0.2">
      <c r="B61" s="2" t="s">
        <v>10</v>
      </c>
      <c r="C61" s="2" t="s">
        <v>25</v>
      </c>
      <c r="D61" s="10">
        <v>0</v>
      </c>
      <c r="E61" s="10">
        <v>0</v>
      </c>
      <c r="F61" s="298">
        <f>E61/' 2015.'!$O$1</f>
        <v>0</v>
      </c>
    </row>
    <row r="62" spans="2:6" ht="12.9" customHeight="1" x14ac:dyDescent="0.2">
      <c r="B62" s="2" t="s">
        <v>11</v>
      </c>
      <c r="C62" s="2" t="s">
        <v>26</v>
      </c>
      <c r="D62" s="10">
        <v>0</v>
      </c>
      <c r="E62" s="10">
        <v>0</v>
      </c>
      <c r="F62" s="298">
        <f>E62/' 2015.'!$O$1</f>
        <v>0</v>
      </c>
    </row>
    <row r="63" spans="2:6" ht="12.9" customHeight="1" x14ac:dyDescent="0.2">
      <c r="B63" s="2" t="s">
        <v>12</v>
      </c>
      <c r="C63" s="2" t="s">
        <v>27</v>
      </c>
      <c r="D63" s="10">
        <v>0</v>
      </c>
      <c r="E63" s="10">
        <v>0</v>
      </c>
      <c r="F63" s="298">
        <f>E63/' 2015.'!$O$1</f>
        <v>0</v>
      </c>
    </row>
    <row r="64" spans="2:6" ht="12.9" customHeight="1" x14ac:dyDescent="0.2">
      <c r="B64" s="2" t="s">
        <v>13</v>
      </c>
      <c r="C64" s="2" t="s">
        <v>28</v>
      </c>
      <c r="D64" s="10">
        <v>0</v>
      </c>
      <c r="E64" s="10">
        <v>0</v>
      </c>
      <c r="F64" s="298">
        <f>E64/' 2015.'!$O$1</f>
        <v>0</v>
      </c>
    </row>
    <row r="65" spans="2:6" ht="12.9" customHeight="1" x14ac:dyDescent="0.2">
      <c r="B65" s="2" t="s">
        <v>14</v>
      </c>
      <c r="C65" s="2" t="s">
        <v>29</v>
      </c>
      <c r="D65" s="10">
        <v>0</v>
      </c>
      <c r="E65" s="10">
        <v>0</v>
      </c>
      <c r="F65" s="298">
        <f>E65/' 2015.'!$O$1</f>
        <v>0</v>
      </c>
    </row>
    <row r="66" spans="2:6" ht="12.9" customHeight="1" x14ac:dyDescent="0.2">
      <c r="B66" s="2" t="s">
        <v>15</v>
      </c>
      <c r="C66" s="2" t="s">
        <v>30</v>
      </c>
      <c r="D66" s="10">
        <v>6185</v>
      </c>
      <c r="E66" s="10">
        <v>46820</v>
      </c>
      <c r="F66" s="298">
        <f>E66/' 2015.'!$O$1</f>
        <v>6214.081889972791</v>
      </c>
    </row>
    <row r="67" spans="2:6" ht="12.9" customHeight="1" x14ac:dyDescent="0.2">
      <c r="B67" s="2" t="s">
        <v>16</v>
      </c>
      <c r="C67" s="2" t="s">
        <v>31</v>
      </c>
      <c r="D67" s="10">
        <v>0</v>
      </c>
      <c r="E67" s="10">
        <v>0</v>
      </c>
      <c r="F67" s="298">
        <f>E67/' 2015.'!$O$1</f>
        <v>0</v>
      </c>
    </row>
    <row r="68" spans="2:6" s="8" customFormat="1" ht="12.9" customHeight="1" x14ac:dyDescent="0.2">
      <c r="B68" s="16" t="s">
        <v>32</v>
      </c>
      <c r="C68" s="6"/>
      <c r="D68" s="17"/>
      <c r="E68" s="17">
        <f>SUM(E53:E67)</f>
        <v>46820</v>
      </c>
      <c r="F68" s="17">
        <f>E68/' 2015.'!$O$1</f>
        <v>6214.081889972791</v>
      </c>
    </row>
    <row r="69" spans="2:6" ht="12.9" customHeight="1" x14ac:dyDescent="0.2">
      <c r="B69" s="18" t="s">
        <v>121</v>
      </c>
      <c r="C69" s="4"/>
      <c r="D69" s="19"/>
      <c r="E69" s="5">
        <f>+E68/1000000</f>
        <v>4.6820000000000001E-2</v>
      </c>
      <c r="F69" s="5">
        <f>E69/' 2015.'!$O$1</f>
        <v>6.2140818899727914E-3</v>
      </c>
    </row>
    <row r="70" spans="2:6" ht="12.9" customHeight="1" x14ac:dyDescent="0.2">
      <c r="B70" s="11"/>
      <c r="D70" s="10"/>
      <c r="E70" s="10"/>
      <c r="F70" s="298"/>
    </row>
    <row r="71" spans="2:6" s="67" customFormat="1" ht="12.9" customHeight="1" x14ac:dyDescent="0.2">
      <c r="B71" s="69"/>
      <c r="D71" s="68"/>
      <c r="E71" s="68"/>
      <c r="F71" s="298"/>
    </row>
    <row r="72" spans="2:6" s="67" customFormat="1" ht="12.9" customHeight="1" x14ac:dyDescent="0.25">
      <c r="B72" s="75" t="s">
        <v>68</v>
      </c>
      <c r="C72" s="73"/>
      <c r="D72" s="74"/>
      <c r="E72" s="74"/>
      <c r="F72" s="298"/>
    </row>
    <row r="73" spans="2:6" ht="12.9" customHeight="1" x14ac:dyDescent="0.25">
      <c r="B73" s="300" t="s">
        <v>122</v>
      </c>
      <c r="C73" s="73"/>
      <c r="D73" s="74"/>
      <c r="E73" s="74"/>
      <c r="F73" s="298"/>
    </row>
    <row r="74" spans="2:6" ht="12.9" customHeight="1" x14ac:dyDescent="0.2">
      <c r="B74" s="331"/>
      <c r="C74" s="331"/>
      <c r="D74" s="331"/>
      <c r="E74" s="331"/>
      <c r="F74" s="329"/>
    </row>
    <row r="75" spans="2:6" s="291" customFormat="1" ht="12.9" customHeight="1" x14ac:dyDescent="0.2">
      <c r="B75" s="7"/>
      <c r="C75" s="7"/>
      <c r="D75" s="7"/>
      <c r="E75" s="295" t="s">
        <v>59</v>
      </c>
      <c r="F75" s="295" t="s">
        <v>120</v>
      </c>
    </row>
    <row r="76" spans="2:6" ht="12.9" customHeight="1" x14ac:dyDescent="0.2">
      <c r="B76" s="3" t="s">
        <v>36</v>
      </c>
      <c r="E76" s="13">
        <f>+E23+E69</f>
        <v>980.01158199999998</v>
      </c>
      <c r="F76" s="13">
        <f>E76/' 2015.'!$O$1</f>
        <v>130.06988944190059</v>
      </c>
    </row>
    <row r="77" spans="2:6" ht="12.9" customHeight="1" x14ac:dyDescent="0.2">
      <c r="B77" s="7" t="s">
        <v>37</v>
      </c>
      <c r="C77" s="7"/>
      <c r="D77" s="7"/>
      <c r="E77" s="20">
        <f>+E46</f>
        <v>447.28667999999999</v>
      </c>
      <c r="F77" s="20">
        <f>E77/' 2015.'!$O$1</f>
        <v>59.365144336054144</v>
      </c>
    </row>
    <row r="80" spans="2:6" ht="12.9" customHeight="1" x14ac:dyDescent="0.2">
      <c r="B80" s="302" t="s">
        <v>124</v>
      </c>
    </row>
  </sheetData>
  <mergeCells count="7">
    <mergeCell ref="B74:E74"/>
    <mergeCell ref="B5:C5"/>
    <mergeCell ref="B28:C28"/>
    <mergeCell ref="B51:C51"/>
    <mergeCell ref="D5:F5"/>
    <mergeCell ref="D28:F28"/>
    <mergeCell ref="D51:F51"/>
  </mergeCells>
  <pageMargins left="0.70866141732283472" right="0.70866141732283472" top="0.74803149606299213" bottom="0.74803149606299213" header="0.31496062992125984" footer="0.31496062992125984"/>
  <pageSetup paperSize="9" scale="78" orientation="portrait" horizontalDpi="300" verticalDpi="300" r:id="rId1"/>
  <ignoredErrors>
    <ignoredError sqref="B7:B21 B30 B32:B44 B53 B55:B6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80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" customWidth="1"/>
    <col min="2" max="2" width="11.42578125" style="3" customWidth="1"/>
    <col min="3" max="3" width="11.28515625" style="3" customWidth="1"/>
    <col min="4" max="4" width="13.85546875" style="3" customWidth="1"/>
    <col min="5" max="5" width="15.85546875" style="3" customWidth="1"/>
    <col min="6" max="6" width="15.85546875" style="291" customWidth="1"/>
    <col min="7" max="7" width="10.28515625" style="3" customWidth="1"/>
    <col min="8" max="8" width="11.42578125" style="3" customWidth="1"/>
    <col min="9" max="10" width="17.85546875" style="3" customWidth="1"/>
    <col min="11" max="16384" width="9.28515625" style="3"/>
  </cols>
  <sheetData>
    <row r="2" spans="2:6" ht="12.9" customHeight="1" x14ac:dyDescent="0.3">
      <c r="B2" s="83" t="s">
        <v>69</v>
      </c>
      <c r="C2" s="78"/>
      <c r="D2" s="76"/>
      <c r="E2" s="76"/>
      <c r="F2" s="301"/>
    </row>
    <row r="3" spans="2:6" ht="12.9" customHeight="1" x14ac:dyDescent="0.3">
      <c r="B3" s="78"/>
      <c r="C3" s="76"/>
      <c r="D3" s="76"/>
      <c r="E3" s="76"/>
      <c r="F3" s="301"/>
    </row>
    <row r="4" spans="2:6" ht="12.9" customHeight="1" x14ac:dyDescent="0.2">
      <c r="B4" s="81"/>
      <c r="C4" s="76"/>
      <c r="D4" s="76"/>
      <c r="E4" s="76"/>
      <c r="F4" s="301"/>
    </row>
    <row r="5" spans="2:6" ht="22.5" customHeight="1" x14ac:dyDescent="0.2">
      <c r="B5" s="330" t="s">
        <v>56</v>
      </c>
      <c r="C5" s="330"/>
      <c r="D5" s="330" t="s">
        <v>57</v>
      </c>
      <c r="E5" s="330"/>
      <c r="F5" s="330"/>
    </row>
    <row r="6" spans="2:6" ht="20.399999999999999" x14ac:dyDescent="0.2">
      <c r="B6" s="82" t="s">
        <v>0</v>
      </c>
      <c r="C6" s="82" t="s">
        <v>1</v>
      </c>
      <c r="D6" s="82" t="s">
        <v>58</v>
      </c>
      <c r="E6" s="82" t="s">
        <v>59</v>
      </c>
      <c r="F6" s="295" t="s">
        <v>120</v>
      </c>
    </row>
    <row r="7" spans="2:6" ht="12.9" customHeight="1" x14ac:dyDescent="0.2">
      <c r="B7" s="2" t="s">
        <v>2</v>
      </c>
      <c r="C7" s="2" t="s">
        <v>17</v>
      </c>
      <c r="D7" s="10">
        <v>1115865</v>
      </c>
      <c r="E7" s="10">
        <v>5970786</v>
      </c>
      <c r="F7" s="298">
        <f>E7/' 2015.'!$O$1</f>
        <v>792459.48636273143</v>
      </c>
    </row>
    <row r="8" spans="2:6" ht="12.9" customHeight="1" x14ac:dyDescent="0.2">
      <c r="B8" s="2" t="s">
        <v>3</v>
      </c>
      <c r="C8" s="2" t="s">
        <v>18</v>
      </c>
      <c r="D8" s="10">
        <v>719301</v>
      </c>
      <c r="E8" s="10">
        <v>3924644</v>
      </c>
      <c r="F8" s="298">
        <f>E8/' 2015.'!$O$1</f>
        <v>520889.7737076116</v>
      </c>
    </row>
    <row r="9" spans="2:6" ht="12.9" customHeight="1" x14ac:dyDescent="0.2">
      <c r="B9" s="2" t="s">
        <v>4</v>
      </c>
      <c r="C9" s="2" t="s">
        <v>19</v>
      </c>
      <c r="D9" s="10">
        <v>1624020</v>
      </c>
      <c r="E9" s="10">
        <v>442789</v>
      </c>
      <c r="F9" s="298">
        <f>E9/' 2015.'!$O$1</f>
        <v>58768.199615103855</v>
      </c>
    </row>
    <row r="10" spans="2:6" ht="12.9" customHeight="1" x14ac:dyDescent="0.2">
      <c r="B10" s="2" t="s">
        <v>5</v>
      </c>
      <c r="C10" s="2" t="s">
        <v>20</v>
      </c>
      <c r="D10" s="10">
        <v>1856794</v>
      </c>
      <c r="E10" s="10">
        <v>1854843</v>
      </c>
      <c r="F10" s="298">
        <f>E10/' 2015.'!$O$1</f>
        <v>246179.97212821021</v>
      </c>
    </row>
    <row r="11" spans="2:6" ht="12.9" customHeight="1" x14ac:dyDescent="0.2">
      <c r="B11" s="2" t="s">
        <v>6</v>
      </c>
      <c r="C11" s="2" t="s">
        <v>21</v>
      </c>
      <c r="D11" s="10">
        <v>96293280</v>
      </c>
      <c r="E11" s="10">
        <v>2346548</v>
      </c>
      <c r="F11" s="298">
        <f>E11/' 2015.'!$O$1</f>
        <v>311440.44063972391</v>
      </c>
    </row>
    <row r="12" spans="2:6" ht="12.9" customHeight="1" x14ac:dyDescent="0.2">
      <c r="B12" s="2" t="s">
        <v>7</v>
      </c>
      <c r="C12" s="2" t="s">
        <v>22</v>
      </c>
      <c r="D12" s="10">
        <v>11417000</v>
      </c>
      <c r="E12" s="10">
        <v>634908</v>
      </c>
      <c r="F12" s="298">
        <f>E12/' 2015.'!$O$1</f>
        <v>84266.772844913387</v>
      </c>
    </row>
    <row r="13" spans="2:6" ht="12.9" customHeight="1" x14ac:dyDescent="0.2">
      <c r="B13" s="2" t="s">
        <v>8</v>
      </c>
      <c r="C13" s="2" t="s">
        <v>23</v>
      </c>
      <c r="D13" s="10">
        <v>1343510</v>
      </c>
      <c r="E13" s="10">
        <v>1170390</v>
      </c>
      <c r="F13" s="298">
        <f>E13/' 2015.'!$O$1</f>
        <v>155337.44774039419</v>
      </c>
    </row>
    <row r="14" spans="2:6" ht="12.9" customHeight="1" x14ac:dyDescent="0.2">
      <c r="B14" s="2" t="s">
        <v>9</v>
      </c>
      <c r="C14" s="2" t="s">
        <v>24</v>
      </c>
      <c r="D14" s="10">
        <v>1823010</v>
      </c>
      <c r="E14" s="10">
        <v>1462905</v>
      </c>
      <c r="F14" s="298">
        <f>E14/' 2015.'!$O$1</f>
        <v>194160.86004379852</v>
      </c>
    </row>
    <row r="15" spans="2:6" ht="12.9" customHeight="1" x14ac:dyDescent="0.2">
      <c r="B15" s="2" t="s">
        <v>10</v>
      </c>
      <c r="C15" s="2" t="s">
        <v>25</v>
      </c>
      <c r="D15" s="10">
        <v>5862304</v>
      </c>
      <c r="E15" s="10">
        <v>41596274</v>
      </c>
      <c r="F15" s="298">
        <f>E15/' 2015.'!$O$1</f>
        <v>5520774.3048642902</v>
      </c>
    </row>
    <row r="16" spans="2:6" ht="12.9" customHeight="1" x14ac:dyDescent="0.2">
      <c r="B16" s="2" t="s">
        <v>11</v>
      </c>
      <c r="C16" s="2" t="s">
        <v>26</v>
      </c>
      <c r="D16" s="10">
        <v>2970402</v>
      </c>
      <c r="E16" s="10">
        <v>31228951</v>
      </c>
      <c r="F16" s="298">
        <f>E16/' 2015.'!$O$1</f>
        <v>4144794.0805627443</v>
      </c>
    </row>
    <row r="17" spans="2:6" ht="12.9" customHeight="1" x14ac:dyDescent="0.2">
      <c r="B17" s="2" t="s">
        <v>12</v>
      </c>
      <c r="C17" s="2" t="s">
        <v>27</v>
      </c>
      <c r="D17" s="10">
        <v>13733598</v>
      </c>
      <c r="E17" s="10">
        <v>95270584</v>
      </c>
      <c r="F17" s="298">
        <f>E17/' 2015.'!$O$1</f>
        <v>12644579.467781538</v>
      </c>
    </row>
    <row r="18" spans="2:6" ht="12.9" customHeight="1" x14ac:dyDescent="0.2">
      <c r="B18" s="2" t="s">
        <v>13</v>
      </c>
      <c r="C18" s="2" t="s">
        <v>28</v>
      </c>
      <c r="D18" s="10">
        <v>1750590</v>
      </c>
      <c r="E18" s="10">
        <v>104026</v>
      </c>
      <c r="F18" s="298">
        <f>E18/' 2015.'!$O$1</f>
        <v>13806.62286813989</v>
      </c>
    </row>
    <row r="19" spans="2:6" ht="12.9" customHeight="1" x14ac:dyDescent="0.2">
      <c r="B19" s="2" t="s">
        <v>14</v>
      </c>
      <c r="C19" s="2" t="s">
        <v>29</v>
      </c>
      <c r="D19" s="10">
        <v>1980912</v>
      </c>
      <c r="E19" s="10">
        <v>7574330</v>
      </c>
      <c r="F19" s="298">
        <f>E19/' 2015.'!$O$1</f>
        <v>1005286.3494591545</v>
      </c>
    </row>
    <row r="20" spans="2:6" ht="12.9" customHeight="1" x14ac:dyDescent="0.2">
      <c r="B20" s="2" t="s">
        <v>15</v>
      </c>
      <c r="C20" s="2" t="s">
        <v>30</v>
      </c>
      <c r="D20" s="10">
        <v>134918012</v>
      </c>
      <c r="E20" s="10">
        <v>1023462206</v>
      </c>
      <c r="F20" s="298">
        <f>E20/' 2015.'!$O$1</f>
        <v>135836778.28654853</v>
      </c>
    </row>
    <row r="21" spans="2:6" ht="12.9" customHeight="1" x14ac:dyDescent="0.2">
      <c r="B21" s="2" t="s">
        <v>16</v>
      </c>
      <c r="C21" s="2" t="s">
        <v>31</v>
      </c>
      <c r="D21" s="10">
        <v>275290</v>
      </c>
      <c r="E21" s="10">
        <v>487500</v>
      </c>
      <c r="F21" s="298">
        <f>E21/' 2015.'!$O$1</f>
        <v>64702.3691021302</v>
      </c>
    </row>
    <row r="22" spans="2:6" s="8" customFormat="1" ht="12.9" customHeight="1" x14ac:dyDescent="0.2">
      <c r="B22" s="16" t="s">
        <v>32</v>
      </c>
      <c r="C22" s="6"/>
      <c r="D22" s="6"/>
      <c r="E22" s="17">
        <f>SUM(E7:E21)</f>
        <v>1217531684</v>
      </c>
      <c r="F22" s="17">
        <f>E22/' 2015.'!$O$1</f>
        <v>161594224.43426901</v>
      </c>
    </row>
    <row r="23" spans="2:6" ht="12.9" customHeight="1" x14ac:dyDescent="0.2">
      <c r="B23" s="18" t="s">
        <v>121</v>
      </c>
      <c r="C23" s="4"/>
      <c r="D23" s="4"/>
      <c r="E23" s="5">
        <f>+E22/1000000</f>
        <v>1217.531684</v>
      </c>
      <c r="F23" s="5">
        <f>E23/' 2015.'!$O$1</f>
        <v>161.59422443426902</v>
      </c>
    </row>
    <row r="24" spans="2:6" ht="12.9" customHeight="1" x14ac:dyDescent="0.2">
      <c r="B24" s="11"/>
      <c r="E24" s="12"/>
      <c r="F24" s="287"/>
    </row>
    <row r="25" spans="2:6" s="77" customFormat="1" ht="12.9" customHeight="1" x14ac:dyDescent="0.2">
      <c r="B25" s="79"/>
      <c r="E25" s="80"/>
      <c r="F25" s="287"/>
    </row>
    <row r="26" spans="2:6" ht="12.9" customHeight="1" x14ac:dyDescent="0.25">
      <c r="B26" s="89" t="s">
        <v>70</v>
      </c>
      <c r="C26" s="84"/>
      <c r="D26" s="84"/>
      <c r="E26" s="84"/>
      <c r="F26" s="301"/>
    </row>
    <row r="27" spans="2:6" ht="12.9" customHeight="1" x14ac:dyDescent="0.2">
      <c r="B27" s="87"/>
      <c r="C27" s="84"/>
      <c r="D27" s="84"/>
      <c r="E27" s="84"/>
      <c r="F27" s="301"/>
    </row>
    <row r="28" spans="2:6" ht="22.5" customHeight="1" x14ac:dyDescent="0.2">
      <c r="B28" s="330" t="s">
        <v>56</v>
      </c>
      <c r="C28" s="330"/>
      <c r="D28" s="330" t="s">
        <v>61</v>
      </c>
      <c r="E28" s="330"/>
      <c r="F28" s="330"/>
    </row>
    <row r="29" spans="2:6" ht="20.399999999999999" x14ac:dyDescent="0.2">
      <c r="B29" s="88" t="s">
        <v>0</v>
      </c>
      <c r="C29" s="88" t="s">
        <v>1</v>
      </c>
      <c r="D29" s="88" t="s">
        <v>58</v>
      </c>
      <c r="E29" s="88" t="s">
        <v>59</v>
      </c>
      <c r="F29" s="295" t="s">
        <v>120</v>
      </c>
    </row>
    <row r="30" spans="2:6" ht="12.9" customHeight="1" x14ac:dyDescent="0.2">
      <c r="B30" s="21" t="s">
        <v>2</v>
      </c>
      <c r="C30" s="2" t="s">
        <v>17</v>
      </c>
      <c r="D30" s="10">
        <v>236785</v>
      </c>
      <c r="E30" s="10">
        <v>1274803</v>
      </c>
      <c r="F30" s="298">
        <f>E30/' 2015.'!$O$1</f>
        <v>169195.43433539051</v>
      </c>
    </row>
    <row r="31" spans="2:6" ht="12.9" customHeight="1" x14ac:dyDescent="0.2">
      <c r="B31" s="2">
        <v>124</v>
      </c>
      <c r="C31" s="2" t="s">
        <v>18</v>
      </c>
      <c r="D31" s="10">
        <v>262610</v>
      </c>
      <c r="E31" s="10">
        <v>1462278</v>
      </c>
      <c r="F31" s="298">
        <f>E31/' 2015.'!$O$1</f>
        <v>194077.64284292253</v>
      </c>
    </row>
    <row r="32" spans="2:6" ht="12.9" customHeight="1" x14ac:dyDescent="0.2">
      <c r="B32" s="2" t="s">
        <v>4</v>
      </c>
      <c r="C32" s="2" t="s">
        <v>19</v>
      </c>
      <c r="D32" s="10">
        <v>602800</v>
      </c>
      <c r="E32" s="10">
        <v>171430</v>
      </c>
      <c r="F32" s="298">
        <f>E32/' 2015.'!$O$1</f>
        <v>22752.671046519343</v>
      </c>
    </row>
    <row r="33" spans="2:6" ht="12.9" customHeight="1" x14ac:dyDescent="0.2">
      <c r="B33" s="2" t="s">
        <v>5</v>
      </c>
      <c r="C33" s="2" t="s">
        <v>20</v>
      </c>
      <c r="D33" s="10">
        <v>1305694</v>
      </c>
      <c r="E33" s="10">
        <v>1308795</v>
      </c>
      <c r="F33" s="298">
        <f>E33/' 2015.'!$O$1</f>
        <v>173706.9480390205</v>
      </c>
    </row>
    <row r="34" spans="2:6" ht="12.9" customHeight="1" x14ac:dyDescent="0.2">
      <c r="B34" s="2" t="s">
        <v>6</v>
      </c>
      <c r="C34" s="2" t="s">
        <v>21</v>
      </c>
      <c r="D34" s="10">
        <v>66838690</v>
      </c>
      <c r="E34" s="10">
        <v>1703558</v>
      </c>
      <c r="F34" s="298">
        <f>E34/' 2015.'!$O$1</f>
        <v>226101.00205720353</v>
      </c>
    </row>
    <row r="35" spans="2:6" ht="12.9" customHeight="1" x14ac:dyDescent="0.2">
      <c r="B35" s="2" t="s">
        <v>7</v>
      </c>
      <c r="C35" s="2" t="s">
        <v>22</v>
      </c>
      <c r="D35" s="10">
        <v>1628000</v>
      </c>
      <c r="E35" s="10">
        <v>94911</v>
      </c>
      <c r="F35" s="298">
        <f>E35/' 2015.'!$O$1</f>
        <v>12596.854469440572</v>
      </c>
    </row>
    <row r="36" spans="2:6" ht="12.9" customHeight="1" x14ac:dyDescent="0.2">
      <c r="B36" s="2" t="s">
        <v>8</v>
      </c>
      <c r="C36" s="2" t="s">
        <v>23</v>
      </c>
      <c r="D36" s="10">
        <v>288520</v>
      </c>
      <c r="E36" s="10">
        <v>252846</v>
      </c>
      <c r="F36" s="298">
        <f>E36/' 2015.'!$O$1</f>
        <v>33558.43121640454</v>
      </c>
    </row>
    <row r="37" spans="2:6" ht="12.9" customHeight="1" x14ac:dyDescent="0.2">
      <c r="B37" s="2" t="s">
        <v>9</v>
      </c>
      <c r="C37" s="2" t="s">
        <v>24</v>
      </c>
      <c r="D37" s="10">
        <v>581420</v>
      </c>
      <c r="E37" s="10">
        <v>475440</v>
      </c>
      <c r="F37" s="298">
        <f>E37/' 2015.'!$O$1</f>
        <v>63101.732032649808</v>
      </c>
    </row>
    <row r="38" spans="2:6" ht="12.9" customHeight="1" x14ac:dyDescent="0.2">
      <c r="B38" s="2" t="s">
        <v>10</v>
      </c>
      <c r="C38" s="2" t="s">
        <v>25</v>
      </c>
      <c r="D38" s="10">
        <v>1626564</v>
      </c>
      <c r="E38" s="10">
        <v>11729333</v>
      </c>
      <c r="F38" s="298">
        <f>E38/' 2015.'!$O$1</f>
        <v>1556750.016590351</v>
      </c>
    </row>
    <row r="39" spans="2:6" ht="12.9" customHeight="1" x14ac:dyDescent="0.2">
      <c r="B39" s="2" t="s">
        <v>11</v>
      </c>
      <c r="C39" s="2" t="s">
        <v>26</v>
      </c>
      <c r="D39" s="10">
        <v>420097</v>
      </c>
      <c r="E39" s="10">
        <v>4358896</v>
      </c>
      <c r="F39" s="298">
        <f>E39/' 2015.'!$O$1</f>
        <v>578524.91870727984</v>
      </c>
    </row>
    <row r="40" spans="2:6" ht="12.9" customHeight="1" x14ac:dyDescent="0.2">
      <c r="B40" s="2" t="s">
        <v>12</v>
      </c>
      <c r="C40" s="2" t="s">
        <v>27</v>
      </c>
      <c r="D40" s="10">
        <v>3463549</v>
      </c>
      <c r="E40" s="10">
        <v>24471018</v>
      </c>
      <c r="F40" s="298">
        <f>E40/' 2015.'!$O$1</f>
        <v>3247862.2337248656</v>
      </c>
    </row>
    <row r="41" spans="2:6" ht="12.9" customHeight="1" x14ac:dyDescent="0.2">
      <c r="B41" s="2" t="s">
        <v>13</v>
      </c>
      <c r="C41" s="2" t="s">
        <v>28</v>
      </c>
      <c r="D41" s="10">
        <v>1382110</v>
      </c>
      <c r="E41" s="10">
        <v>91575</v>
      </c>
      <c r="F41" s="298">
        <f>E41/' 2015.'!$O$1</f>
        <v>12154.09118056938</v>
      </c>
    </row>
    <row r="42" spans="2:6" ht="12.9" customHeight="1" x14ac:dyDescent="0.2">
      <c r="B42" s="2" t="s">
        <v>14</v>
      </c>
      <c r="C42" s="2" t="s">
        <v>29</v>
      </c>
      <c r="D42" s="10">
        <v>1757792</v>
      </c>
      <c r="E42" s="10">
        <v>6939025</v>
      </c>
      <c r="F42" s="298">
        <f>E42/' 2015.'!$O$1</f>
        <v>920966.88565930049</v>
      </c>
    </row>
    <row r="43" spans="2:6" ht="12.9" customHeight="1" x14ac:dyDescent="0.2">
      <c r="B43" s="2" t="s">
        <v>15</v>
      </c>
      <c r="C43" s="2" t="s">
        <v>30</v>
      </c>
      <c r="D43" s="10">
        <v>65410787</v>
      </c>
      <c r="E43" s="10">
        <v>501401207</v>
      </c>
      <c r="F43" s="298">
        <f>E43/' 2015.'!$O$1</f>
        <v>66547376.335523255</v>
      </c>
    </row>
    <row r="44" spans="2:6" ht="12.9" customHeight="1" x14ac:dyDescent="0.2">
      <c r="B44" s="2" t="s">
        <v>16</v>
      </c>
      <c r="C44" s="2" t="s">
        <v>31</v>
      </c>
      <c r="D44" s="10">
        <v>166840</v>
      </c>
      <c r="E44" s="10">
        <v>298747</v>
      </c>
      <c r="F44" s="298">
        <f>E44/' 2015.'!$O$1</f>
        <v>39650.540845444288</v>
      </c>
    </row>
    <row r="45" spans="2:6" s="8" customFormat="1" ht="12.9" customHeight="1" x14ac:dyDescent="0.2">
      <c r="B45" s="6" t="s">
        <v>32</v>
      </c>
      <c r="C45" s="6"/>
      <c r="D45" s="17"/>
      <c r="E45" s="17">
        <f>SUM(E30:E44)</f>
        <v>556033862</v>
      </c>
      <c r="F45" s="17">
        <f>E45/' 2015.'!$O$1</f>
        <v>73798375.738270611</v>
      </c>
    </row>
    <row r="46" spans="2:6" ht="12.9" customHeight="1" x14ac:dyDescent="0.2">
      <c r="B46" s="18" t="s">
        <v>121</v>
      </c>
      <c r="C46" s="4"/>
      <c r="D46" s="19"/>
      <c r="E46" s="5">
        <f>+E45/1000000</f>
        <v>556.033862</v>
      </c>
      <c r="F46" s="5">
        <f>E46/' 2015.'!$O$1</f>
        <v>73.798375738270622</v>
      </c>
    </row>
    <row r="47" spans="2:6" ht="12.9" customHeight="1" x14ac:dyDescent="0.2">
      <c r="D47" s="12"/>
      <c r="E47" s="12"/>
      <c r="F47" s="287"/>
    </row>
    <row r="48" spans="2:6" s="85" customFormat="1" ht="12.9" customHeight="1" x14ac:dyDescent="0.2">
      <c r="D48" s="86"/>
      <c r="E48" s="86"/>
      <c r="F48" s="287"/>
    </row>
    <row r="49" spans="2:6" ht="12.9" customHeight="1" x14ac:dyDescent="0.25">
      <c r="B49" s="96" t="s">
        <v>71</v>
      </c>
      <c r="C49" s="90"/>
      <c r="D49" s="90"/>
      <c r="E49" s="90"/>
      <c r="F49" s="301"/>
    </row>
    <row r="50" spans="2:6" ht="12.9" customHeight="1" x14ac:dyDescent="0.2">
      <c r="B50" s="94"/>
      <c r="C50" s="90"/>
      <c r="D50" s="90"/>
      <c r="E50" s="90"/>
      <c r="F50" s="301"/>
    </row>
    <row r="51" spans="2:6" ht="22.5" customHeight="1" x14ac:dyDescent="0.2">
      <c r="B51" s="330" t="s">
        <v>56</v>
      </c>
      <c r="C51" s="330"/>
      <c r="D51" s="330" t="s">
        <v>57</v>
      </c>
      <c r="E51" s="330"/>
      <c r="F51" s="330"/>
    </row>
    <row r="52" spans="2:6" ht="20.399999999999999" x14ac:dyDescent="0.2">
      <c r="B52" s="95" t="s">
        <v>0</v>
      </c>
      <c r="C52" s="95" t="s">
        <v>1</v>
      </c>
      <c r="D52" s="95" t="s">
        <v>58</v>
      </c>
      <c r="E52" s="95" t="s">
        <v>59</v>
      </c>
      <c r="F52" s="295" t="s">
        <v>120</v>
      </c>
    </row>
    <row r="53" spans="2:6" ht="12.9" customHeight="1" x14ac:dyDescent="0.2">
      <c r="B53" s="2" t="s">
        <v>2</v>
      </c>
      <c r="C53" s="2" t="s">
        <v>17</v>
      </c>
      <c r="D53" s="10">
        <v>0</v>
      </c>
      <c r="E53" s="10">
        <v>0</v>
      </c>
      <c r="F53" s="298">
        <f>E53/' 2015.'!$O$1</f>
        <v>0</v>
      </c>
    </row>
    <row r="54" spans="2:6" ht="12.9" customHeight="1" x14ac:dyDescent="0.2">
      <c r="B54" s="2">
        <v>124</v>
      </c>
      <c r="C54" s="2" t="s">
        <v>18</v>
      </c>
      <c r="D54" s="10">
        <v>0</v>
      </c>
      <c r="E54" s="10">
        <v>0</v>
      </c>
      <c r="F54" s="298">
        <f>E54/' 2015.'!$O$1</f>
        <v>0</v>
      </c>
    </row>
    <row r="55" spans="2:6" ht="12.9" customHeight="1" x14ac:dyDescent="0.2">
      <c r="B55" s="21" t="s">
        <v>4</v>
      </c>
      <c r="C55" s="2" t="s">
        <v>19</v>
      </c>
      <c r="D55" s="10">
        <v>0</v>
      </c>
      <c r="E55" s="10">
        <v>0</v>
      </c>
      <c r="F55" s="298">
        <f>E55/' 2015.'!$O$1</f>
        <v>0</v>
      </c>
    </row>
    <row r="56" spans="2:6" ht="12.9" customHeight="1" x14ac:dyDescent="0.2">
      <c r="B56" s="2" t="s">
        <v>5</v>
      </c>
      <c r="C56" s="2" t="s">
        <v>20</v>
      </c>
      <c r="D56" s="10">
        <v>0</v>
      </c>
      <c r="E56" s="10">
        <v>0</v>
      </c>
      <c r="F56" s="298">
        <f>E56/' 2015.'!$O$1</f>
        <v>0</v>
      </c>
    </row>
    <row r="57" spans="2:6" ht="12.9" customHeight="1" x14ac:dyDescent="0.2">
      <c r="B57" s="2" t="s">
        <v>6</v>
      </c>
      <c r="C57" s="2" t="s">
        <v>21</v>
      </c>
      <c r="D57" s="10">
        <v>0</v>
      </c>
      <c r="E57" s="10">
        <v>0</v>
      </c>
      <c r="F57" s="298">
        <f>E57/' 2015.'!$O$1</f>
        <v>0</v>
      </c>
    </row>
    <row r="58" spans="2:6" ht="12.9" customHeight="1" x14ac:dyDescent="0.2">
      <c r="B58" s="2" t="s">
        <v>7</v>
      </c>
      <c r="C58" s="2" t="s">
        <v>22</v>
      </c>
      <c r="D58" s="10">
        <v>0</v>
      </c>
      <c r="E58" s="10">
        <v>0</v>
      </c>
      <c r="F58" s="298">
        <f>E58/' 2015.'!$O$1</f>
        <v>0</v>
      </c>
    </row>
    <row r="59" spans="2:6" ht="12.9" customHeight="1" x14ac:dyDescent="0.2">
      <c r="B59" s="2" t="s">
        <v>8</v>
      </c>
      <c r="C59" s="2" t="s">
        <v>23</v>
      </c>
      <c r="D59" s="10">
        <v>0</v>
      </c>
      <c r="E59" s="10">
        <v>0</v>
      </c>
      <c r="F59" s="298">
        <f>E59/' 2015.'!$O$1</f>
        <v>0</v>
      </c>
    </row>
    <row r="60" spans="2:6" ht="12.9" customHeight="1" x14ac:dyDescent="0.2">
      <c r="B60" s="2" t="s">
        <v>9</v>
      </c>
      <c r="C60" s="2" t="s">
        <v>24</v>
      </c>
      <c r="D60" s="10">
        <v>0</v>
      </c>
      <c r="E60" s="10">
        <v>0</v>
      </c>
      <c r="F60" s="298">
        <f>E60/' 2015.'!$O$1</f>
        <v>0</v>
      </c>
    </row>
    <row r="61" spans="2:6" ht="12.9" customHeight="1" x14ac:dyDescent="0.2">
      <c r="B61" s="2" t="s">
        <v>10</v>
      </c>
      <c r="C61" s="2" t="s">
        <v>25</v>
      </c>
      <c r="D61" s="10">
        <v>0</v>
      </c>
      <c r="E61" s="10">
        <v>0</v>
      </c>
      <c r="F61" s="298">
        <f>E61/' 2015.'!$O$1</f>
        <v>0</v>
      </c>
    </row>
    <row r="62" spans="2:6" ht="12.9" customHeight="1" x14ac:dyDescent="0.2">
      <c r="B62" s="2" t="s">
        <v>11</v>
      </c>
      <c r="C62" s="2" t="s">
        <v>26</v>
      </c>
      <c r="D62" s="10">
        <v>0</v>
      </c>
      <c r="E62" s="10">
        <v>0</v>
      </c>
      <c r="F62" s="298">
        <f>E62/' 2015.'!$O$1</f>
        <v>0</v>
      </c>
    </row>
    <row r="63" spans="2:6" ht="12.9" customHeight="1" x14ac:dyDescent="0.2">
      <c r="B63" s="2" t="s">
        <v>12</v>
      </c>
      <c r="C63" s="2" t="s">
        <v>27</v>
      </c>
      <c r="D63" s="10">
        <v>50</v>
      </c>
      <c r="E63" s="10">
        <v>343</v>
      </c>
      <c r="F63" s="298">
        <f>E63/' 2015.'!$O$1</f>
        <v>45.523923286216736</v>
      </c>
    </row>
    <row r="64" spans="2:6" ht="12.9" customHeight="1" x14ac:dyDescent="0.2">
      <c r="B64" s="2" t="s">
        <v>13</v>
      </c>
      <c r="C64" s="2" t="s">
        <v>28</v>
      </c>
      <c r="D64" s="10">
        <v>0</v>
      </c>
      <c r="E64" s="10">
        <v>0</v>
      </c>
      <c r="F64" s="298">
        <f>E64/' 2015.'!$O$1</f>
        <v>0</v>
      </c>
    </row>
    <row r="65" spans="2:6" ht="12.9" customHeight="1" x14ac:dyDescent="0.2">
      <c r="B65" s="2" t="s">
        <v>14</v>
      </c>
      <c r="C65" s="2" t="s">
        <v>29</v>
      </c>
      <c r="D65" s="10">
        <v>0</v>
      </c>
      <c r="E65" s="10">
        <v>0</v>
      </c>
      <c r="F65" s="298">
        <f>E65/' 2015.'!$O$1</f>
        <v>0</v>
      </c>
    </row>
    <row r="66" spans="2:6" ht="12.9" customHeight="1" x14ac:dyDescent="0.2">
      <c r="B66" s="2" t="s">
        <v>15</v>
      </c>
      <c r="C66" s="2" t="s">
        <v>30</v>
      </c>
      <c r="D66" s="10">
        <v>0</v>
      </c>
      <c r="E66" s="10">
        <v>0</v>
      </c>
      <c r="F66" s="298">
        <f>E66/' 2015.'!$O$1</f>
        <v>0</v>
      </c>
    </row>
    <row r="67" spans="2:6" ht="12.9" customHeight="1" x14ac:dyDescent="0.2">
      <c r="B67" s="2" t="s">
        <v>16</v>
      </c>
      <c r="C67" s="2" t="s">
        <v>31</v>
      </c>
      <c r="D67" s="10">
        <v>0</v>
      </c>
      <c r="E67" s="10">
        <v>0</v>
      </c>
      <c r="F67" s="298">
        <f>E67/' 2015.'!$O$1</f>
        <v>0</v>
      </c>
    </row>
    <row r="68" spans="2:6" s="8" customFormat="1" ht="12.9" customHeight="1" x14ac:dyDescent="0.2">
      <c r="B68" s="16" t="s">
        <v>32</v>
      </c>
      <c r="C68" s="6"/>
      <c r="D68" s="17"/>
      <c r="E68" s="17">
        <f>SUM(E53:E67)</f>
        <v>343</v>
      </c>
      <c r="F68" s="17">
        <f>E68/' 2015.'!$O$1</f>
        <v>45.523923286216736</v>
      </c>
    </row>
    <row r="69" spans="2:6" ht="12.9" customHeight="1" x14ac:dyDescent="0.2">
      <c r="B69" s="18" t="s">
        <v>121</v>
      </c>
      <c r="C69" s="4"/>
      <c r="D69" s="19"/>
      <c r="E69" s="5">
        <f>+E68/1000000</f>
        <v>3.4299999999999999E-4</v>
      </c>
      <c r="F69" s="5">
        <f>E69/' 2015.'!$O$1</f>
        <v>4.5523923286216732E-5</v>
      </c>
    </row>
    <row r="70" spans="2:6" ht="12.9" customHeight="1" x14ac:dyDescent="0.2">
      <c r="B70" s="11"/>
      <c r="D70" s="10"/>
      <c r="E70" s="10"/>
      <c r="F70" s="298"/>
    </row>
    <row r="71" spans="2:6" s="91" customFormat="1" ht="12.9" customHeight="1" x14ac:dyDescent="0.2">
      <c r="B71" s="93"/>
      <c r="D71" s="92"/>
      <c r="E71" s="92"/>
      <c r="F71" s="298"/>
    </row>
    <row r="72" spans="2:6" s="91" customFormat="1" ht="12.9" customHeight="1" x14ac:dyDescent="0.25">
      <c r="B72" s="99" t="s">
        <v>72</v>
      </c>
      <c r="C72" s="97"/>
      <c r="D72" s="98"/>
      <c r="E72" s="98"/>
      <c r="F72" s="298"/>
    </row>
    <row r="73" spans="2:6" ht="12.9" customHeight="1" x14ac:dyDescent="0.25">
      <c r="B73" s="300" t="s">
        <v>122</v>
      </c>
      <c r="C73" s="97"/>
      <c r="D73" s="98"/>
      <c r="E73" s="98"/>
      <c r="F73" s="298"/>
    </row>
    <row r="74" spans="2:6" ht="12.9" customHeight="1" x14ac:dyDescent="0.2">
      <c r="B74" s="331"/>
      <c r="C74" s="331"/>
      <c r="D74" s="331"/>
      <c r="E74" s="331"/>
      <c r="F74" s="329"/>
    </row>
    <row r="75" spans="2:6" s="291" customFormat="1" ht="12.9" customHeight="1" x14ac:dyDescent="0.2">
      <c r="B75" s="7"/>
      <c r="C75" s="7"/>
      <c r="D75" s="7"/>
      <c r="E75" s="295" t="s">
        <v>59</v>
      </c>
      <c r="F75" s="295" t="s">
        <v>120</v>
      </c>
    </row>
    <row r="76" spans="2:6" ht="12.9" customHeight="1" x14ac:dyDescent="0.2">
      <c r="B76" s="3" t="s">
        <v>36</v>
      </c>
      <c r="E76" s="13">
        <f>+E23+E69</f>
        <v>1217.532027</v>
      </c>
      <c r="F76" s="13">
        <f>E76/' 2015.'!$O$1</f>
        <v>161.59426995819231</v>
      </c>
    </row>
    <row r="77" spans="2:6" ht="12.9" customHeight="1" x14ac:dyDescent="0.2">
      <c r="B77" s="7" t="s">
        <v>37</v>
      </c>
      <c r="C77" s="7"/>
      <c r="D77" s="7"/>
      <c r="E77" s="20">
        <f>+E46</f>
        <v>556.033862</v>
      </c>
      <c r="F77" s="20">
        <f>E77/' 2015.'!$O$1</f>
        <v>73.798375738270622</v>
      </c>
    </row>
    <row r="80" spans="2:6" ht="12.9" customHeight="1" x14ac:dyDescent="0.2">
      <c r="B80" s="302" t="s">
        <v>124</v>
      </c>
    </row>
  </sheetData>
  <mergeCells count="7">
    <mergeCell ref="B74:E74"/>
    <mergeCell ref="B5:C5"/>
    <mergeCell ref="B28:C28"/>
    <mergeCell ref="B51:C51"/>
    <mergeCell ref="D5:F5"/>
    <mergeCell ref="D28:F28"/>
    <mergeCell ref="D51:F51"/>
  </mergeCells>
  <pageMargins left="0.70866141732283472" right="0.70866141732283472" top="0.74803149606299213" bottom="0.74803149606299213" header="0.31496062992125984" footer="0.31496062992125984"/>
  <pageSetup paperSize="9" scale="78" orientation="portrait" horizontalDpi="300" verticalDpi="300" r:id="rId1"/>
  <ignoredErrors>
    <ignoredError sqref="B7 B8:B21 B30:B44 B53:B6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80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" customWidth="1"/>
    <col min="2" max="2" width="11.42578125" style="3" customWidth="1"/>
    <col min="3" max="3" width="11.28515625" style="3" customWidth="1"/>
    <col min="4" max="4" width="13.85546875" style="3" customWidth="1"/>
    <col min="5" max="5" width="15.85546875" style="3" customWidth="1"/>
    <col min="6" max="6" width="15.85546875" style="291" customWidth="1"/>
    <col min="7" max="7" width="10.28515625" style="3" customWidth="1"/>
    <col min="8" max="8" width="11.42578125" style="3" customWidth="1"/>
    <col min="9" max="10" width="17.85546875" style="3" customWidth="1"/>
    <col min="11" max="16384" width="9.28515625" style="3"/>
  </cols>
  <sheetData>
    <row r="2" spans="2:6" ht="12.9" customHeight="1" x14ac:dyDescent="0.3">
      <c r="B2" s="107" t="s">
        <v>73</v>
      </c>
      <c r="C2" s="102"/>
      <c r="D2" s="100"/>
      <c r="E2" s="100"/>
      <c r="F2" s="301"/>
    </row>
    <row r="3" spans="2:6" ht="12.9" customHeight="1" x14ac:dyDescent="0.3">
      <c r="B3" s="102"/>
      <c r="C3" s="100"/>
      <c r="D3" s="100"/>
      <c r="E3" s="100"/>
      <c r="F3" s="301"/>
    </row>
    <row r="4" spans="2:6" ht="12.9" customHeight="1" x14ac:dyDescent="0.2">
      <c r="B4" s="105"/>
      <c r="C4" s="100"/>
      <c r="D4" s="100"/>
      <c r="E4" s="100"/>
      <c r="F4" s="301"/>
    </row>
    <row r="5" spans="2:6" ht="22.5" customHeight="1" x14ac:dyDescent="0.2">
      <c r="B5" s="330" t="s">
        <v>56</v>
      </c>
      <c r="C5" s="330"/>
      <c r="D5" s="330" t="s">
        <v>57</v>
      </c>
      <c r="E5" s="330"/>
      <c r="F5" s="330"/>
    </row>
    <row r="6" spans="2:6" ht="20.399999999999999" x14ac:dyDescent="0.2">
      <c r="B6" s="106" t="s">
        <v>0</v>
      </c>
      <c r="C6" s="106" t="s">
        <v>1</v>
      </c>
      <c r="D6" s="106" t="s">
        <v>58</v>
      </c>
      <c r="E6" s="106" t="s">
        <v>59</v>
      </c>
      <c r="F6" s="295" t="s">
        <v>120</v>
      </c>
    </row>
    <row r="7" spans="2:6" ht="12.9" customHeight="1" x14ac:dyDescent="0.2">
      <c r="B7" s="2" t="s">
        <v>2</v>
      </c>
      <c r="C7" s="2" t="s">
        <v>17</v>
      </c>
      <c r="D7" s="10">
        <v>1398560</v>
      </c>
      <c r="E7" s="10">
        <v>7476208</v>
      </c>
      <c r="F7" s="298">
        <f>E7/' 2015.'!$O$1</f>
        <v>992263.32205189462</v>
      </c>
    </row>
    <row r="8" spans="2:6" ht="12.9" customHeight="1" x14ac:dyDescent="0.2">
      <c r="B8" s="2" t="s">
        <v>3</v>
      </c>
      <c r="C8" s="2" t="s">
        <v>18</v>
      </c>
      <c r="D8" s="10">
        <v>1136501</v>
      </c>
      <c r="E8" s="10">
        <v>6341776</v>
      </c>
      <c r="F8" s="298">
        <f>E8/' 2015.'!$O$1</f>
        <v>841698.32105647353</v>
      </c>
    </row>
    <row r="9" spans="2:6" ht="12.9" customHeight="1" x14ac:dyDescent="0.2">
      <c r="B9" s="2" t="s">
        <v>4</v>
      </c>
      <c r="C9" s="2" t="s">
        <v>19</v>
      </c>
      <c r="D9" s="10">
        <v>3119750</v>
      </c>
      <c r="E9" s="10">
        <v>829756</v>
      </c>
      <c r="F9" s="298">
        <f>E9/' 2015.'!$O$1</f>
        <v>110127.54661888645</v>
      </c>
    </row>
    <row r="10" spans="2:6" ht="12.9" customHeight="1" x14ac:dyDescent="0.2">
      <c r="B10" s="2" t="s">
        <v>5</v>
      </c>
      <c r="C10" s="2" t="s">
        <v>20</v>
      </c>
      <c r="D10" s="10">
        <v>1816950</v>
      </c>
      <c r="E10" s="10">
        <v>1800824</v>
      </c>
      <c r="F10" s="298">
        <f>E10/' 2015.'!$O$1</f>
        <v>239010.41874046053</v>
      </c>
    </row>
    <row r="11" spans="2:6" ht="12.9" customHeight="1" x14ac:dyDescent="0.2">
      <c r="B11" s="2" t="s">
        <v>6</v>
      </c>
      <c r="C11" s="2" t="s">
        <v>21</v>
      </c>
      <c r="D11" s="10">
        <v>107379025</v>
      </c>
      <c r="E11" s="10">
        <v>2606987</v>
      </c>
      <c r="F11" s="298">
        <f>E11/' 2015.'!$O$1</f>
        <v>346006.63614042068</v>
      </c>
    </row>
    <row r="12" spans="2:6" ht="12.9" customHeight="1" x14ac:dyDescent="0.2">
      <c r="B12" s="2" t="s">
        <v>7</v>
      </c>
      <c r="C12" s="2" t="s">
        <v>22</v>
      </c>
      <c r="D12" s="10">
        <v>21788000</v>
      </c>
      <c r="E12" s="10">
        <v>1201017</v>
      </c>
      <c r="F12" s="298">
        <f>E12/' 2015.'!$O$1</f>
        <v>159402.34919370894</v>
      </c>
    </row>
    <row r="13" spans="2:6" ht="12.9" customHeight="1" x14ac:dyDescent="0.2">
      <c r="B13" s="2" t="s">
        <v>8</v>
      </c>
      <c r="C13" s="2" t="s">
        <v>23</v>
      </c>
      <c r="D13" s="10">
        <v>1577405</v>
      </c>
      <c r="E13" s="10">
        <v>1366736</v>
      </c>
      <c r="F13" s="298">
        <f>E13/' 2015.'!$O$1</f>
        <v>181397.04028137235</v>
      </c>
    </row>
    <row r="14" spans="2:6" ht="12.9" customHeight="1" x14ac:dyDescent="0.2">
      <c r="B14" s="2" t="s">
        <v>9</v>
      </c>
      <c r="C14" s="2" t="s">
        <v>24</v>
      </c>
      <c r="D14" s="10">
        <v>3962870</v>
      </c>
      <c r="E14" s="10">
        <v>3153722</v>
      </c>
      <c r="F14" s="298">
        <f>E14/' 2015.'!$O$1</f>
        <v>418570.84079899127</v>
      </c>
    </row>
    <row r="15" spans="2:6" ht="12.9" customHeight="1" x14ac:dyDescent="0.2">
      <c r="B15" s="2" t="s">
        <v>10</v>
      </c>
      <c r="C15" s="2" t="s">
        <v>25</v>
      </c>
      <c r="D15" s="10">
        <v>10119997</v>
      </c>
      <c r="E15" s="10">
        <v>72786078</v>
      </c>
      <c r="F15" s="298">
        <f>E15/' 2015.'!$O$1</f>
        <v>9660372.6856460273</v>
      </c>
    </row>
    <row r="16" spans="2:6" ht="12.9" customHeight="1" x14ac:dyDescent="0.2">
      <c r="B16" s="2" t="s">
        <v>11</v>
      </c>
      <c r="C16" s="2" t="s">
        <v>26</v>
      </c>
      <c r="D16" s="10">
        <v>1909156</v>
      </c>
      <c r="E16" s="10">
        <v>19672626</v>
      </c>
      <c r="F16" s="298">
        <f>E16/' 2015.'!$O$1</f>
        <v>2611006.171610591</v>
      </c>
    </row>
    <row r="17" spans="2:6" ht="12.9" customHeight="1" x14ac:dyDescent="0.2">
      <c r="B17" s="2" t="s">
        <v>12</v>
      </c>
      <c r="C17" s="2" t="s">
        <v>27</v>
      </c>
      <c r="D17" s="10">
        <v>17971521</v>
      </c>
      <c r="E17" s="10">
        <v>125271022</v>
      </c>
      <c r="F17" s="298">
        <f>E17/' 2015.'!$O$1</f>
        <v>16626321.852810405</v>
      </c>
    </row>
    <row r="18" spans="2:6" ht="12.9" customHeight="1" x14ac:dyDescent="0.2">
      <c r="B18" s="2" t="s">
        <v>13</v>
      </c>
      <c r="C18" s="2" t="s">
        <v>28</v>
      </c>
      <c r="D18" s="10">
        <v>1729660</v>
      </c>
      <c r="E18" s="10">
        <v>102698</v>
      </c>
      <c r="F18" s="298">
        <f>E18/' 2015.'!$O$1</f>
        <v>13630.366978565266</v>
      </c>
    </row>
    <row r="19" spans="2:6" ht="12.9" customHeight="1" x14ac:dyDescent="0.2">
      <c r="B19" s="2" t="s">
        <v>14</v>
      </c>
      <c r="C19" s="2" t="s">
        <v>29</v>
      </c>
      <c r="D19" s="10">
        <v>2289832</v>
      </c>
      <c r="E19" s="10">
        <v>8706650</v>
      </c>
      <c r="F19" s="298">
        <f>E19/' 2015.'!$O$1</f>
        <v>1155571.0398832038</v>
      </c>
    </row>
    <row r="20" spans="2:6" ht="12.9" customHeight="1" x14ac:dyDescent="0.2">
      <c r="B20" s="2" t="s">
        <v>15</v>
      </c>
      <c r="C20" s="2" t="s">
        <v>30</v>
      </c>
      <c r="D20" s="10">
        <v>172024636</v>
      </c>
      <c r="E20" s="10">
        <v>1294275057</v>
      </c>
      <c r="F20" s="298">
        <f>E20/' 2015.'!$O$1</f>
        <v>171779820.4260402</v>
      </c>
    </row>
    <row r="21" spans="2:6" ht="12.9" customHeight="1" x14ac:dyDescent="0.2">
      <c r="B21" s="2" t="s">
        <v>16</v>
      </c>
      <c r="C21" s="2" t="s">
        <v>31</v>
      </c>
      <c r="D21" s="10">
        <v>315470</v>
      </c>
      <c r="E21" s="10">
        <v>565109</v>
      </c>
      <c r="F21" s="298">
        <f>E21/' 2015.'!$O$1</f>
        <v>75002.853540380907</v>
      </c>
    </row>
    <row r="22" spans="2:6" s="8" customFormat="1" ht="12.9" customHeight="1" x14ac:dyDescent="0.2">
      <c r="B22" s="16" t="s">
        <v>32</v>
      </c>
      <c r="C22" s="6"/>
      <c r="D22" s="6"/>
      <c r="E22" s="17">
        <f>SUM(E7:E21)</f>
        <v>1546156266</v>
      </c>
      <c r="F22" s="17">
        <f>E22/' 2015.'!$O$1</f>
        <v>205210201.87139159</v>
      </c>
    </row>
    <row r="23" spans="2:6" ht="12.9" customHeight="1" x14ac:dyDescent="0.2">
      <c r="B23" s="18" t="s">
        <v>121</v>
      </c>
      <c r="C23" s="4"/>
      <c r="D23" s="19"/>
      <c r="E23" s="5">
        <f>+E22/1000000</f>
        <v>1546.156266</v>
      </c>
      <c r="F23" s="5">
        <f>E23/' 2015.'!$O$1</f>
        <v>205.21020187139158</v>
      </c>
    </row>
    <row r="24" spans="2:6" ht="12.9" customHeight="1" x14ac:dyDescent="0.2">
      <c r="B24" s="11"/>
      <c r="D24" s="12"/>
      <c r="E24" s="12"/>
      <c r="F24" s="287"/>
    </row>
    <row r="25" spans="2:6" s="101" customFormat="1" ht="12.9" customHeight="1" x14ac:dyDescent="0.2">
      <c r="B25" s="103"/>
      <c r="D25" s="104"/>
      <c r="E25" s="104"/>
      <c r="F25" s="287"/>
    </row>
    <row r="26" spans="2:6" ht="12.9" customHeight="1" x14ac:dyDescent="0.25">
      <c r="B26" s="113" t="s">
        <v>74</v>
      </c>
      <c r="C26" s="108"/>
      <c r="D26" s="108"/>
      <c r="E26" s="108"/>
      <c r="F26" s="301"/>
    </row>
    <row r="27" spans="2:6" ht="12.9" customHeight="1" x14ac:dyDescent="0.2">
      <c r="B27" s="111"/>
      <c r="C27" s="108"/>
      <c r="D27" s="108"/>
      <c r="E27" s="108"/>
      <c r="F27" s="301"/>
    </row>
    <row r="28" spans="2:6" ht="22.5" customHeight="1" x14ac:dyDescent="0.2">
      <c r="B28" s="330" t="s">
        <v>56</v>
      </c>
      <c r="C28" s="330"/>
      <c r="D28" s="330" t="s">
        <v>61</v>
      </c>
      <c r="E28" s="330"/>
      <c r="F28" s="330"/>
    </row>
    <row r="29" spans="2:6" ht="20.399999999999999" x14ac:dyDescent="0.2">
      <c r="B29" s="112" t="s">
        <v>0</v>
      </c>
      <c r="C29" s="112" t="s">
        <v>1</v>
      </c>
      <c r="D29" s="112" t="s">
        <v>58</v>
      </c>
      <c r="E29" s="112" t="s">
        <v>59</v>
      </c>
      <c r="F29" s="295" t="s">
        <v>120</v>
      </c>
    </row>
    <row r="30" spans="2:6" ht="12.9" customHeight="1" x14ac:dyDescent="0.2">
      <c r="B30" s="21" t="s">
        <v>2</v>
      </c>
      <c r="C30" s="2" t="s">
        <v>17</v>
      </c>
      <c r="D30" s="10">
        <v>226605</v>
      </c>
      <c r="E30" s="10">
        <v>1215868</v>
      </c>
      <c r="F30" s="298">
        <f>E30/' 2015.'!$O$1</f>
        <v>161373.41562147453</v>
      </c>
    </row>
    <row r="31" spans="2:6" ht="12.9" customHeight="1" x14ac:dyDescent="0.2">
      <c r="B31" s="2">
        <v>124</v>
      </c>
      <c r="C31" s="2" t="s">
        <v>18</v>
      </c>
      <c r="D31" s="10">
        <v>241871</v>
      </c>
      <c r="E31" s="10">
        <v>1362636</v>
      </c>
      <c r="F31" s="298">
        <f>E31/' 2015.'!$O$1</f>
        <v>180852.87676687239</v>
      </c>
    </row>
    <row r="32" spans="2:6" ht="12.9" customHeight="1" x14ac:dyDescent="0.2">
      <c r="B32" s="2" t="s">
        <v>4</v>
      </c>
      <c r="C32" s="2" t="s">
        <v>19</v>
      </c>
      <c r="D32" s="10">
        <v>1016190</v>
      </c>
      <c r="E32" s="10">
        <v>284039</v>
      </c>
      <c r="F32" s="298">
        <f>E32/' 2015.'!$O$1</f>
        <v>37698.453779281968</v>
      </c>
    </row>
    <row r="33" spans="2:6" ht="12.9" customHeight="1" x14ac:dyDescent="0.2">
      <c r="B33" s="2" t="s">
        <v>5</v>
      </c>
      <c r="C33" s="2" t="s">
        <v>20</v>
      </c>
      <c r="D33" s="10">
        <v>1354650</v>
      </c>
      <c r="E33" s="10">
        <v>1347873</v>
      </c>
      <c r="F33" s="298">
        <f>E33/' 2015.'!$O$1</f>
        <v>178893.48994624725</v>
      </c>
    </row>
    <row r="34" spans="2:6" ht="12.9" customHeight="1" x14ac:dyDescent="0.2">
      <c r="B34" s="2" t="s">
        <v>6</v>
      </c>
      <c r="C34" s="2" t="s">
        <v>21</v>
      </c>
      <c r="D34" s="10">
        <v>79214285</v>
      </c>
      <c r="E34" s="10">
        <v>1994836</v>
      </c>
      <c r="F34" s="298">
        <f>E34/' 2015.'!$O$1</f>
        <v>264760.23624659894</v>
      </c>
    </row>
    <row r="35" spans="2:6" ht="12.9" customHeight="1" x14ac:dyDescent="0.2">
      <c r="B35" s="2" t="s">
        <v>7</v>
      </c>
      <c r="C35" s="2" t="s">
        <v>22</v>
      </c>
      <c r="D35" s="10">
        <v>1652000</v>
      </c>
      <c r="E35" s="10">
        <v>93178</v>
      </c>
      <c r="F35" s="298">
        <f>E35/' 2015.'!$O$1</f>
        <v>12366.845842458026</v>
      </c>
    </row>
    <row r="36" spans="2:6" ht="12.9" customHeight="1" x14ac:dyDescent="0.2">
      <c r="B36" s="2" t="s">
        <v>8</v>
      </c>
      <c r="C36" s="2" t="s">
        <v>23</v>
      </c>
      <c r="D36" s="10">
        <v>307205</v>
      </c>
      <c r="E36" s="10">
        <v>270797</v>
      </c>
      <c r="F36" s="298">
        <f>E36/' 2015.'!$O$1</f>
        <v>35940.938350255492</v>
      </c>
    </row>
    <row r="37" spans="2:6" ht="12.9" customHeight="1" x14ac:dyDescent="0.2">
      <c r="B37" s="2" t="s">
        <v>9</v>
      </c>
      <c r="C37" s="2" t="s">
        <v>24</v>
      </c>
      <c r="D37" s="10">
        <v>945260</v>
      </c>
      <c r="E37" s="10">
        <v>764953</v>
      </c>
      <c r="F37" s="298">
        <f>E37/' 2015.'!$O$1</f>
        <v>101526.71046519344</v>
      </c>
    </row>
    <row r="38" spans="2:6" ht="12.9" customHeight="1" x14ac:dyDescent="0.2">
      <c r="B38" s="2" t="s">
        <v>10</v>
      </c>
      <c r="C38" s="2" t="s">
        <v>25</v>
      </c>
      <c r="D38" s="10">
        <v>2229111</v>
      </c>
      <c r="E38" s="10">
        <v>16188478</v>
      </c>
      <c r="F38" s="298">
        <f>E38/' 2015.'!$O$1</f>
        <v>2148580.2641183888</v>
      </c>
    </row>
    <row r="39" spans="2:6" ht="12.9" customHeight="1" x14ac:dyDescent="0.2">
      <c r="B39" s="2" t="s">
        <v>11</v>
      </c>
      <c r="C39" s="2" t="s">
        <v>26</v>
      </c>
      <c r="D39" s="10">
        <v>517890</v>
      </c>
      <c r="E39" s="10">
        <v>5363380</v>
      </c>
      <c r="F39" s="298">
        <f>E39/' 2015.'!$O$1</f>
        <v>711842.85619483702</v>
      </c>
    </row>
    <row r="40" spans="2:6" ht="12.9" customHeight="1" x14ac:dyDescent="0.2">
      <c r="B40" s="2" t="s">
        <v>12</v>
      </c>
      <c r="C40" s="2" t="s">
        <v>27</v>
      </c>
      <c r="D40" s="10">
        <v>2980563</v>
      </c>
      <c r="E40" s="10">
        <v>20924042</v>
      </c>
      <c r="F40" s="298">
        <f>E40/' 2015.'!$O$1</f>
        <v>2777097.617625589</v>
      </c>
    </row>
    <row r="41" spans="2:6" ht="12.9" customHeight="1" x14ac:dyDescent="0.2">
      <c r="B41" s="2" t="s">
        <v>13</v>
      </c>
      <c r="C41" s="2" t="s">
        <v>28</v>
      </c>
      <c r="D41" s="10">
        <v>1426120</v>
      </c>
      <c r="E41" s="10">
        <v>94064</v>
      </c>
      <c r="F41" s="298">
        <f>E41/' 2015.'!$O$1</f>
        <v>12484.438250713385</v>
      </c>
    </row>
    <row r="42" spans="2:6" ht="12.9" customHeight="1" x14ac:dyDescent="0.2">
      <c r="B42" s="2" t="s">
        <v>14</v>
      </c>
      <c r="C42" s="2" t="s">
        <v>29</v>
      </c>
      <c r="D42" s="10">
        <v>2135151</v>
      </c>
      <c r="E42" s="10">
        <v>8411494</v>
      </c>
      <c r="F42" s="298">
        <f>E42/' 2015.'!$O$1</f>
        <v>1116397.1066427764</v>
      </c>
    </row>
    <row r="43" spans="2:6" ht="12.9" customHeight="1" x14ac:dyDescent="0.2">
      <c r="B43" s="2" t="s">
        <v>15</v>
      </c>
      <c r="C43" s="2" t="s">
        <v>30</v>
      </c>
      <c r="D43" s="10">
        <v>70722683</v>
      </c>
      <c r="E43" s="10">
        <v>538083620</v>
      </c>
      <c r="F43" s="298">
        <f>E43/' 2015.'!$O$1</f>
        <v>71415969.208308443</v>
      </c>
    </row>
    <row r="44" spans="2:6" ht="12.9" customHeight="1" x14ac:dyDescent="0.2">
      <c r="B44" s="2" t="s">
        <v>16</v>
      </c>
      <c r="C44" s="2" t="s">
        <v>31</v>
      </c>
      <c r="D44" s="10">
        <v>111220</v>
      </c>
      <c r="E44" s="10">
        <v>203930</v>
      </c>
      <c r="F44" s="298">
        <f>E44/' 2015.'!$O$1</f>
        <v>27066.162319994688</v>
      </c>
    </row>
    <row r="45" spans="2:6" s="8" customFormat="1" ht="12.9" customHeight="1" x14ac:dyDescent="0.2">
      <c r="B45" s="6" t="s">
        <v>32</v>
      </c>
      <c r="C45" s="6"/>
      <c r="D45" s="17"/>
      <c r="E45" s="17">
        <f>SUM(E30:E44)</f>
        <v>596603188</v>
      </c>
      <c r="F45" s="17">
        <f>E45/' 2015.'!$O$1</f>
        <v>79182850.620479122</v>
      </c>
    </row>
    <row r="46" spans="2:6" ht="12.9" customHeight="1" x14ac:dyDescent="0.2">
      <c r="B46" s="18" t="s">
        <v>121</v>
      </c>
      <c r="C46" s="4"/>
      <c r="D46" s="19"/>
      <c r="E46" s="5">
        <f>+E45/1000000</f>
        <v>596.60318800000005</v>
      </c>
      <c r="F46" s="5">
        <f>E46/' 2015.'!$O$1</f>
        <v>79.18285062047913</v>
      </c>
    </row>
    <row r="47" spans="2:6" ht="12.9" customHeight="1" x14ac:dyDescent="0.2">
      <c r="D47" s="12"/>
      <c r="E47" s="12"/>
      <c r="F47" s="287"/>
    </row>
    <row r="48" spans="2:6" s="109" customFormat="1" ht="12.9" customHeight="1" x14ac:dyDescent="0.2">
      <c r="D48" s="110"/>
      <c r="E48" s="110"/>
      <c r="F48" s="287"/>
    </row>
    <row r="49" spans="2:6" ht="12.9" customHeight="1" x14ac:dyDescent="0.25">
      <c r="B49" s="120" t="s">
        <v>75</v>
      </c>
      <c r="C49" s="114"/>
      <c r="D49" s="114"/>
      <c r="E49" s="114"/>
      <c r="F49" s="301"/>
    </row>
    <row r="50" spans="2:6" ht="12.9" customHeight="1" x14ac:dyDescent="0.2">
      <c r="B50" s="118"/>
      <c r="C50" s="114"/>
      <c r="D50" s="114"/>
      <c r="E50" s="114"/>
      <c r="F50" s="301"/>
    </row>
    <row r="51" spans="2:6" ht="22.5" customHeight="1" x14ac:dyDescent="0.2">
      <c r="B51" s="330" t="s">
        <v>56</v>
      </c>
      <c r="C51" s="330"/>
      <c r="D51" s="330" t="s">
        <v>57</v>
      </c>
      <c r="E51" s="330"/>
      <c r="F51" s="330"/>
    </row>
    <row r="52" spans="2:6" ht="20.399999999999999" x14ac:dyDescent="0.2">
      <c r="B52" s="119" t="s">
        <v>0</v>
      </c>
      <c r="C52" s="119" t="s">
        <v>1</v>
      </c>
      <c r="D52" s="119" t="s">
        <v>58</v>
      </c>
      <c r="E52" s="119" t="s">
        <v>59</v>
      </c>
      <c r="F52" s="295" t="s">
        <v>120</v>
      </c>
    </row>
    <row r="53" spans="2:6" ht="12.9" customHeight="1" x14ac:dyDescent="0.2">
      <c r="B53" s="2" t="s">
        <v>2</v>
      </c>
      <c r="C53" s="2" t="s">
        <v>17</v>
      </c>
      <c r="D53" s="10">
        <v>0</v>
      </c>
      <c r="E53" s="10">
        <v>0</v>
      </c>
      <c r="F53" s="298">
        <f>E53/' 2015.'!$O$1</f>
        <v>0</v>
      </c>
    </row>
    <row r="54" spans="2:6" ht="12.9" customHeight="1" x14ac:dyDescent="0.2">
      <c r="B54" s="2">
        <v>124</v>
      </c>
      <c r="C54" s="2" t="s">
        <v>18</v>
      </c>
      <c r="D54" s="10">
        <v>0</v>
      </c>
      <c r="E54" s="10">
        <v>0</v>
      </c>
      <c r="F54" s="298">
        <f>E54/' 2015.'!$O$1</f>
        <v>0</v>
      </c>
    </row>
    <row r="55" spans="2:6" ht="12.9" customHeight="1" x14ac:dyDescent="0.2">
      <c r="B55" s="21" t="s">
        <v>4</v>
      </c>
      <c r="C55" s="2" t="s">
        <v>19</v>
      </c>
      <c r="D55" s="10">
        <v>0</v>
      </c>
      <c r="E55" s="10">
        <v>0</v>
      </c>
      <c r="F55" s="298">
        <f>E55/' 2015.'!$O$1</f>
        <v>0</v>
      </c>
    </row>
    <row r="56" spans="2:6" ht="12.9" customHeight="1" x14ac:dyDescent="0.2">
      <c r="B56" s="2" t="s">
        <v>5</v>
      </c>
      <c r="C56" s="2" t="s">
        <v>20</v>
      </c>
      <c r="D56" s="10">
        <v>0</v>
      </c>
      <c r="E56" s="10">
        <v>0</v>
      </c>
      <c r="F56" s="298">
        <f>E56/' 2015.'!$O$1</f>
        <v>0</v>
      </c>
    </row>
    <row r="57" spans="2:6" ht="12.9" customHeight="1" x14ac:dyDescent="0.2">
      <c r="B57" s="2" t="s">
        <v>6</v>
      </c>
      <c r="C57" s="2" t="s">
        <v>21</v>
      </c>
      <c r="D57" s="10">
        <v>0</v>
      </c>
      <c r="E57" s="10">
        <v>0</v>
      </c>
      <c r="F57" s="298">
        <f>E57/' 2015.'!$O$1</f>
        <v>0</v>
      </c>
    </row>
    <row r="58" spans="2:6" ht="12.9" customHeight="1" x14ac:dyDescent="0.2">
      <c r="B58" s="2" t="s">
        <v>7</v>
      </c>
      <c r="C58" s="2" t="s">
        <v>22</v>
      </c>
      <c r="D58" s="10">
        <v>0</v>
      </c>
      <c r="E58" s="10">
        <v>0</v>
      </c>
      <c r="F58" s="298">
        <f>E58/' 2015.'!$O$1</f>
        <v>0</v>
      </c>
    </row>
    <row r="59" spans="2:6" ht="12.9" customHeight="1" x14ac:dyDescent="0.2">
      <c r="B59" s="2" t="s">
        <v>8</v>
      </c>
      <c r="C59" s="2" t="s">
        <v>23</v>
      </c>
      <c r="D59" s="10">
        <v>0</v>
      </c>
      <c r="E59" s="10">
        <v>0</v>
      </c>
      <c r="F59" s="298">
        <f>E59/' 2015.'!$O$1</f>
        <v>0</v>
      </c>
    </row>
    <row r="60" spans="2:6" ht="12.9" customHeight="1" x14ac:dyDescent="0.2">
      <c r="B60" s="2" t="s">
        <v>9</v>
      </c>
      <c r="C60" s="2" t="s">
        <v>24</v>
      </c>
      <c r="D60" s="10">
        <v>0</v>
      </c>
      <c r="E60" s="10">
        <v>0</v>
      </c>
      <c r="F60" s="298">
        <f>E60/' 2015.'!$O$1</f>
        <v>0</v>
      </c>
    </row>
    <row r="61" spans="2:6" ht="12.9" customHeight="1" x14ac:dyDescent="0.2">
      <c r="B61" s="2" t="s">
        <v>10</v>
      </c>
      <c r="C61" s="2" t="s">
        <v>25</v>
      </c>
      <c r="D61" s="10">
        <v>0</v>
      </c>
      <c r="E61" s="10">
        <v>0</v>
      </c>
      <c r="F61" s="298">
        <f>E61/' 2015.'!$O$1</f>
        <v>0</v>
      </c>
    </row>
    <row r="62" spans="2:6" ht="12.9" customHeight="1" x14ac:dyDescent="0.2">
      <c r="B62" s="2" t="s">
        <v>11</v>
      </c>
      <c r="C62" s="2" t="s">
        <v>26</v>
      </c>
      <c r="D62" s="10">
        <v>0</v>
      </c>
      <c r="E62" s="10">
        <v>0</v>
      </c>
      <c r="F62" s="298">
        <f>E62/' 2015.'!$O$1</f>
        <v>0</v>
      </c>
    </row>
    <row r="63" spans="2:6" ht="12.9" customHeight="1" x14ac:dyDescent="0.2">
      <c r="B63" s="2" t="s">
        <v>12</v>
      </c>
      <c r="C63" s="2" t="s">
        <v>27</v>
      </c>
      <c r="D63" s="10">
        <v>260</v>
      </c>
      <c r="E63" s="10">
        <v>1736</v>
      </c>
      <c r="F63" s="298">
        <f>E63/' 2015.'!$O$1</f>
        <v>230.40679540779081</v>
      </c>
    </row>
    <row r="64" spans="2:6" ht="12.9" customHeight="1" x14ac:dyDescent="0.2">
      <c r="B64" s="2" t="s">
        <v>13</v>
      </c>
      <c r="C64" s="2" t="s">
        <v>28</v>
      </c>
      <c r="D64" s="10">
        <v>0</v>
      </c>
      <c r="E64" s="10">
        <v>0</v>
      </c>
      <c r="F64" s="298">
        <f>E64/' 2015.'!$O$1</f>
        <v>0</v>
      </c>
    </row>
    <row r="65" spans="2:6" ht="12.9" customHeight="1" x14ac:dyDescent="0.2">
      <c r="B65" s="2" t="s">
        <v>14</v>
      </c>
      <c r="C65" s="2" t="s">
        <v>29</v>
      </c>
      <c r="D65" s="10">
        <v>0</v>
      </c>
      <c r="E65" s="10">
        <v>0</v>
      </c>
      <c r="F65" s="298">
        <f>E65/' 2015.'!$O$1</f>
        <v>0</v>
      </c>
    </row>
    <row r="66" spans="2:6" ht="12.9" customHeight="1" x14ac:dyDescent="0.2">
      <c r="B66" s="2" t="s">
        <v>15</v>
      </c>
      <c r="C66" s="2" t="s">
        <v>30</v>
      </c>
      <c r="D66" s="10">
        <v>250</v>
      </c>
      <c r="E66" s="10">
        <v>1837</v>
      </c>
      <c r="F66" s="298">
        <f>E66/' 2015.'!$O$1</f>
        <v>243.81179905766805</v>
      </c>
    </row>
    <row r="67" spans="2:6" ht="12.9" customHeight="1" x14ac:dyDescent="0.2">
      <c r="B67" s="2" t="s">
        <v>16</v>
      </c>
      <c r="C67" s="2" t="s">
        <v>31</v>
      </c>
      <c r="D67" s="10">
        <v>0</v>
      </c>
      <c r="E67" s="10">
        <v>0</v>
      </c>
      <c r="F67" s="298">
        <f>E67/' 2015.'!$O$1</f>
        <v>0</v>
      </c>
    </row>
    <row r="68" spans="2:6" s="8" customFormat="1" ht="12.9" customHeight="1" x14ac:dyDescent="0.2">
      <c r="B68" s="16" t="s">
        <v>32</v>
      </c>
      <c r="C68" s="6"/>
      <c r="D68" s="17"/>
      <c r="E68" s="17">
        <f>SUM(E53:E67)</f>
        <v>3573</v>
      </c>
      <c r="F68" s="17">
        <f>E68/' 2015.'!$O$1</f>
        <v>474.21859446545886</v>
      </c>
    </row>
    <row r="69" spans="2:6" ht="12.9" customHeight="1" x14ac:dyDescent="0.2">
      <c r="B69" s="18" t="s">
        <v>121</v>
      </c>
      <c r="C69" s="4"/>
      <c r="D69" s="19"/>
      <c r="E69" s="5">
        <f>+E68/1000000</f>
        <v>3.5729999999999998E-3</v>
      </c>
      <c r="F69" s="5">
        <f>E69/' 2015.'!$O$1</f>
        <v>4.7421859446545884E-4</v>
      </c>
    </row>
    <row r="70" spans="2:6" ht="12.9" customHeight="1" x14ac:dyDescent="0.2">
      <c r="B70" s="11"/>
      <c r="D70" s="10"/>
      <c r="E70" s="10"/>
      <c r="F70" s="298"/>
    </row>
    <row r="71" spans="2:6" s="115" customFormat="1" ht="12.9" customHeight="1" x14ac:dyDescent="0.2">
      <c r="B71" s="117"/>
      <c r="D71" s="116"/>
      <c r="E71" s="116"/>
      <c r="F71" s="298"/>
    </row>
    <row r="72" spans="2:6" s="115" customFormat="1" ht="12.9" customHeight="1" x14ac:dyDescent="0.25">
      <c r="B72" s="123" t="s">
        <v>76</v>
      </c>
      <c r="C72" s="121"/>
      <c r="D72" s="122"/>
      <c r="E72" s="122"/>
      <c r="F72" s="298"/>
    </row>
    <row r="73" spans="2:6" ht="12.9" customHeight="1" x14ac:dyDescent="0.25">
      <c r="B73" s="300" t="s">
        <v>122</v>
      </c>
      <c r="C73" s="121"/>
      <c r="D73" s="122"/>
      <c r="E73" s="122"/>
      <c r="F73" s="298"/>
    </row>
    <row r="74" spans="2:6" ht="12.9" customHeight="1" x14ac:dyDescent="0.2">
      <c r="B74" s="331"/>
      <c r="C74" s="331"/>
      <c r="D74" s="331"/>
      <c r="E74" s="331"/>
      <c r="F74" s="329"/>
    </row>
    <row r="75" spans="2:6" s="291" customFormat="1" ht="12.9" customHeight="1" x14ac:dyDescent="0.2">
      <c r="B75" s="7"/>
      <c r="C75" s="7"/>
      <c r="D75" s="7"/>
      <c r="E75" s="295" t="s">
        <v>59</v>
      </c>
      <c r="F75" s="295" t="s">
        <v>120</v>
      </c>
    </row>
    <row r="76" spans="2:6" ht="12.9" customHeight="1" x14ac:dyDescent="0.2">
      <c r="B76" s="3" t="s">
        <v>36</v>
      </c>
      <c r="E76" s="13">
        <f>+E23+E69</f>
        <v>1546.1598389999999</v>
      </c>
      <c r="F76" s="13">
        <f>E76/' 2015.'!$O$1</f>
        <v>205.21067608998604</v>
      </c>
    </row>
    <row r="77" spans="2:6" ht="12.9" customHeight="1" x14ac:dyDescent="0.2">
      <c r="B77" s="7" t="s">
        <v>37</v>
      </c>
      <c r="C77" s="7"/>
      <c r="D77" s="7"/>
      <c r="E77" s="20">
        <f>+E46</f>
        <v>596.60318800000005</v>
      </c>
      <c r="F77" s="20">
        <f>E77/' 2015.'!$O$1</f>
        <v>79.18285062047913</v>
      </c>
    </row>
    <row r="80" spans="2:6" ht="12.9" customHeight="1" x14ac:dyDescent="0.2">
      <c r="B80" s="302" t="s">
        <v>124</v>
      </c>
    </row>
  </sheetData>
  <mergeCells count="7">
    <mergeCell ref="B74:E74"/>
    <mergeCell ref="B5:C5"/>
    <mergeCell ref="B28:C28"/>
    <mergeCell ref="B51:C51"/>
    <mergeCell ref="D5:F5"/>
    <mergeCell ref="D28:F28"/>
    <mergeCell ref="D51:F51"/>
  </mergeCells>
  <pageMargins left="0.70866141732283472" right="0.70866141732283472" top="0.74803149606299213" bottom="0.74803149606299213" header="0.31496062992125984" footer="0.31496062992125984"/>
  <pageSetup paperSize="9" scale="78" orientation="portrait" horizontalDpi="300" verticalDpi="300" r:id="rId1"/>
  <ignoredErrors>
    <ignoredError sqref="B7:B21 B30:B44 B53:B6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80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" customWidth="1"/>
    <col min="2" max="2" width="11.42578125" style="3" customWidth="1"/>
    <col min="3" max="3" width="11.28515625" style="3" customWidth="1"/>
    <col min="4" max="4" width="13.85546875" style="3" customWidth="1"/>
    <col min="5" max="5" width="15.85546875" style="3" customWidth="1"/>
    <col min="6" max="6" width="15.85546875" style="291" customWidth="1"/>
    <col min="7" max="7" width="10.28515625" style="3" customWidth="1"/>
    <col min="8" max="8" width="11.42578125" style="3" customWidth="1"/>
    <col min="9" max="10" width="17.85546875" style="3" customWidth="1"/>
    <col min="11" max="16384" width="9.28515625" style="3"/>
  </cols>
  <sheetData>
    <row r="2" spans="2:6" ht="12.9" customHeight="1" x14ac:dyDescent="0.3">
      <c r="B2" s="131" t="s">
        <v>77</v>
      </c>
      <c r="C2" s="126"/>
      <c r="D2" s="124"/>
      <c r="E2" s="124"/>
      <c r="F2" s="301"/>
    </row>
    <row r="3" spans="2:6" ht="12.9" customHeight="1" x14ac:dyDescent="0.3">
      <c r="B3" s="126"/>
      <c r="C3" s="124"/>
      <c r="D3" s="124"/>
      <c r="E3" s="124"/>
      <c r="F3" s="301"/>
    </row>
    <row r="4" spans="2:6" ht="12.9" customHeight="1" x14ac:dyDescent="0.2">
      <c r="B4" s="129"/>
      <c r="C4" s="124"/>
      <c r="D4" s="124"/>
      <c r="E4" s="124"/>
      <c r="F4" s="301"/>
    </row>
    <row r="5" spans="2:6" ht="22.5" customHeight="1" x14ac:dyDescent="0.2">
      <c r="B5" s="330" t="s">
        <v>56</v>
      </c>
      <c r="C5" s="330"/>
      <c r="D5" s="330" t="s">
        <v>57</v>
      </c>
      <c r="E5" s="330"/>
      <c r="F5" s="330"/>
    </row>
    <row r="6" spans="2:6" ht="20.399999999999999" x14ac:dyDescent="0.2">
      <c r="B6" s="130" t="s">
        <v>0</v>
      </c>
      <c r="C6" s="130" t="s">
        <v>1</v>
      </c>
      <c r="D6" s="130" t="s">
        <v>58</v>
      </c>
      <c r="E6" s="130" t="s">
        <v>59</v>
      </c>
      <c r="F6" s="295" t="s">
        <v>120</v>
      </c>
    </row>
    <row r="7" spans="2:6" ht="12.9" customHeight="1" x14ac:dyDescent="0.2">
      <c r="B7" s="2" t="s">
        <v>2</v>
      </c>
      <c r="C7" s="2" t="s">
        <v>17</v>
      </c>
      <c r="D7" s="10">
        <v>1431486</v>
      </c>
      <c r="E7" s="10">
        <v>7427072</v>
      </c>
      <c r="F7" s="298">
        <f>E7/' 2015.'!$O$1</f>
        <v>985741.85413763346</v>
      </c>
    </row>
    <row r="8" spans="2:6" ht="12.9" customHeight="1" x14ac:dyDescent="0.2">
      <c r="B8" s="2" t="s">
        <v>3</v>
      </c>
      <c r="C8" s="2" t="s">
        <v>18</v>
      </c>
      <c r="D8" s="10">
        <v>1258346</v>
      </c>
      <c r="E8" s="10">
        <v>6843428</v>
      </c>
      <c r="F8" s="298">
        <f>E8/' 2015.'!$O$1</f>
        <v>908278.98334328749</v>
      </c>
    </row>
    <row r="9" spans="2:6" ht="12.9" customHeight="1" x14ac:dyDescent="0.2">
      <c r="B9" s="2" t="s">
        <v>4</v>
      </c>
      <c r="C9" s="2" t="s">
        <v>19</v>
      </c>
      <c r="D9" s="10">
        <v>5524333</v>
      </c>
      <c r="E9" s="10">
        <v>1436134</v>
      </c>
      <c r="F9" s="298">
        <f>E9/' 2015.'!$O$1</f>
        <v>190607.73773973057</v>
      </c>
    </row>
    <row r="10" spans="2:6" ht="12.9" customHeight="1" x14ac:dyDescent="0.2">
      <c r="B10" s="2" t="s">
        <v>5</v>
      </c>
      <c r="C10" s="2" t="s">
        <v>20</v>
      </c>
      <c r="D10" s="10">
        <v>2366920</v>
      </c>
      <c r="E10" s="10">
        <v>2341226</v>
      </c>
      <c r="F10" s="298">
        <f>E10/' 2015.'!$O$1</f>
        <v>310734.08985334128</v>
      </c>
    </row>
    <row r="11" spans="2:6" ht="12.9" customHeight="1" x14ac:dyDescent="0.2">
      <c r="B11" s="2" t="s">
        <v>6</v>
      </c>
      <c r="C11" s="2" t="s">
        <v>21</v>
      </c>
      <c r="D11" s="10">
        <v>136637945</v>
      </c>
      <c r="E11" s="10">
        <v>3230301</v>
      </c>
      <c r="F11" s="298">
        <f>E11/' 2015.'!$O$1</f>
        <v>428734.62074457493</v>
      </c>
    </row>
    <row r="12" spans="2:6" ht="12.9" customHeight="1" x14ac:dyDescent="0.2">
      <c r="B12" s="2" t="s">
        <v>7</v>
      </c>
      <c r="C12" s="2" t="s">
        <v>22</v>
      </c>
      <c r="D12" s="10">
        <v>40699500</v>
      </c>
      <c r="E12" s="10">
        <v>2142909</v>
      </c>
      <c r="F12" s="298">
        <f>E12/' 2015.'!$O$1</f>
        <v>284412.9006569779</v>
      </c>
    </row>
    <row r="13" spans="2:6" ht="12.9" customHeight="1" x14ac:dyDescent="0.2">
      <c r="B13" s="2" t="s">
        <v>8</v>
      </c>
      <c r="C13" s="2" t="s">
        <v>23</v>
      </c>
      <c r="D13" s="10">
        <v>1492100</v>
      </c>
      <c r="E13" s="10">
        <v>1291646</v>
      </c>
      <c r="F13" s="298">
        <f>E13/' 2015.'!$O$1</f>
        <v>171430.88459751807</v>
      </c>
    </row>
    <row r="14" spans="2:6" ht="12.9" customHeight="1" x14ac:dyDescent="0.2">
      <c r="B14" s="2" t="s">
        <v>9</v>
      </c>
      <c r="C14" s="2" t="s">
        <v>24</v>
      </c>
      <c r="D14" s="10">
        <v>5560860</v>
      </c>
      <c r="E14" s="10">
        <v>4417277</v>
      </c>
      <c r="F14" s="298">
        <f>E14/' 2015.'!$O$1</f>
        <v>586273.4089853341</v>
      </c>
    </row>
    <row r="15" spans="2:6" ht="12.9" customHeight="1" x14ac:dyDescent="0.2">
      <c r="B15" s="2" t="s">
        <v>10</v>
      </c>
      <c r="C15" s="2" t="s">
        <v>25</v>
      </c>
      <c r="D15" s="10">
        <v>9115649</v>
      </c>
      <c r="E15" s="10">
        <v>65131225</v>
      </c>
      <c r="F15" s="298">
        <f>E15/' 2015.'!$O$1</f>
        <v>8644399.0974849015</v>
      </c>
    </row>
    <row r="16" spans="2:6" ht="12.9" customHeight="1" x14ac:dyDescent="0.2">
      <c r="B16" s="2" t="s">
        <v>11</v>
      </c>
      <c r="C16" s="2" t="s">
        <v>26</v>
      </c>
      <c r="D16" s="10">
        <v>1663991</v>
      </c>
      <c r="E16" s="10">
        <v>16858512</v>
      </c>
      <c r="F16" s="298">
        <f>E16/' 2015.'!$O$1</f>
        <v>2237509.058331674</v>
      </c>
    </row>
    <row r="17" spans="2:6" ht="12.9" customHeight="1" x14ac:dyDescent="0.2">
      <c r="B17" s="2" t="s">
        <v>12</v>
      </c>
      <c r="C17" s="2" t="s">
        <v>27</v>
      </c>
      <c r="D17" s="10">
        <v>19798336</v>
      </c>
      <c r="E17" s="10">
        <v>132209096</v>
      </c>
      <c r="F17" s="298">
        <f>E17/' 2015.'!$O$1</f>
        <v>17547162.519078903</v>
      </c>
    </row>
    <row r="18" spans="2:6" ht="12.9" customHeight="1" x14ac:dyDescent="0.2">
      <c r="B18" s="2" t="s">
        <v>13</v>
      </c>
      <c r="C18" s="2" t="s">
        <v>28</v>
      </c>
      <c r="D18" s="10">
        <v>2186340</v>
      </c>
      <c r="E18" s="10">
        <v>129304</v>
      </c>
      <c r="F18" s="298">
        <f>E18/' 2015.'!$O$1</f>
        <v>17161.590019244806</v>
      </c>
    </row>
    <row r="19" spans="2:6" ht="12.9" customHeight="1" x14ac:dyDescent="0.2">
      <c r="B19" s="2" t="s">
        <v>14</v>
      </c>
      <c r="C19" s="2" t="s">
        <v>29</v>
      </c>
      <c r="D19" s="10">
        <v>2453281</v>
      </c>
      <c r="E19" s="10">
        <v>9260520</v>
      </c>
      <c r="F19" s="298">
        <f>E19/' 2015.'!$O$1</f>
        <v>1229082.2217798128</v>
      </c>
    </row>
    <row r="20" spans="2:6" ht="12.9" customHeight="1" x14ac:dyDescent="0.2">
      <c r="B20" s="2" t="s">
        <v>15</v>
      </c>
      <c r="C20" s="2" t="s">
        <v>30</v>
      </c>
      <c r="D20" s="10">
        <v>197736875</v>
      </c>
      <c r="E20" s="10">
        <v>1477220935</v>
      </c>
      <c r="F20" s="298">
        <f>E20/' 2015.'!$O$1</f>
        <v>196060911.14207974</v>
      </c>
    </row>
    <row r="21" spans="2:6" ht="12.9" customHeight="1" x14ac:dyDescent="0.2">
      <c r="B21" s="2" t="s">
        <v>16</v>
      </c>
      <c r="C21" s="2" t="s">
        <v>31</v>
      </c>
      <c r="D21" s="10">
        <v>671670</v>
      </c>
      <c r="E21" s="10">
        <v>1187840</v>
      </c>
      <c r="F21" s="298">
        <f>E21/' 2015.'!$O$1</f>
        <v>157653.4607472294</v>
      </c>
    </row>
    <row r="22" spans="2:6" s="8" customFormat="1" ht="12.9" customHeight="1" x14ac:dyDescent="0.2">
      <c r="B22" s="16" t="s">
        <v>32</v>
      </c>
      <c r="C22" s="6"/>
      <c r="D22" s="6"/>
      <c r="E22" s="17">
        <f>SUM(E7:E21)</f>
        <v>1731127425</v>
      </c>
      <c r="F22" s="17">
        <f>E22/' 2015.'!$O$1</f>
        <v>229760093.56957993</v>
      </c>
    </row>
    <row r="23" spans="2:6" ht="12.9" customHeight="1" x14ac:dyDescent="0.2">
      <c r="B23" s="18" t="s">
        <v>121</v>
      </c>
      <c r="C23" s="4"/>
      <c r="D23" s="19"/>
      <c r="E23" s="5">
        <f>+E22/1000000</f>
        <v>1731.1274249999999</v>
      </c>
      <c r="F23" s="5">
        <f>E23/' 2015.'!$O$1</f>
        <v>229.76009356957991</v>
      </c>
    </row>
    <row r="24" spans="2:6" ht="12.9" customHeight="1" x14ac:dyDescent="0.2">
      <c r="B24" s="11"/>
      <c r="D24" s="12"/>
      <c r="E24" s="12"/>
      <c r="F24" s="287"/>
    </row>
    <row r="25" spans="2:6" s="125" customFormat="1" ht="12.9" customHeight="1" x14ac:dyDescent="0.2">
      <c r="B25" s="127"/>
      <c r="D25" s="128"/>
      <c r="E25" s="128"/>
      <c r="F25" s="287"/>
    </row>
    <row r="26" spans="2:6" ht="12.9" customHeight="1" x14ac:dyDescent="0.25">
      <c r="B26" s="138" t="s">
        <v>78</v>
      </c>
      <c r="C26" s="132"/>
      <c r="D26" s="132"/>
      <c r="E26" s="132"/>
      <c r="F26" s="301"/>
    </row>
    <row r="27" spans="2:6" ht="12.9" customHeight="1" x14ac:dyDescent="0.2">
      <c r="B27" s="136"/>
      <c r="C27" s="132"/>
      <c r="D27" s="132"/>
      <c r="E27" s="132"/>
      <c r="F27" s="301"/>
    </row>
    <row r="28" spans="2:6" ht="22.5" customHeight="1" x14ac:dyDescent="0.2">
      <c r="B28" s="330" t="s">
        <v>56</v>
      </c>
      <c r="C28" s="330"/>
      <c r="D28" s="330" t="s">
        <v>61</v>
      </c>
      <c r="E28" s="330"/>
      <c r="F28" s="330"/>
    </row>
    <row r="29" spans="2:6" ht="20.399999999999999" x14ac:dyDescent="0.2">
      <c r="B29" s="137" t="s">
        <v>0</v>
      </c>
      <c r="C29" s="137" t="s">
        <v>1</v>
      </c>
      <c r="D29" s="137" t="s">
        <v>58</v>
      </c>
      <c r="E29" s="137" t="s">
        <v>59</v>
      </c>
      <c r="F29" s="295" t="s">
        <v>120</v>
      </c>
    </row>
    <row r="30" spans="2:6" ht="12.9" customHeight="1" x14ac:dyDescent="0.2">
      <c r="B30" s="28" t="s">
        <v>2</v>
      </c>
      <c r="C30" s="2" t="s">
        <v>17</v>
      </c>
      <c r="D30" s="10">
        <v>358116</v>
      </c>
      <c r="E30" s="10">
        <v>1887832</v>
      </c>
      <c r="F30" s="298">
        <f>E30/' 2015.'!$O$1</f>
        <v>250558.36485500031</v>
      </c>
    </row>
    <row r="31" spans="2:6" ht="12.9" customHeight="1" x14ac:dyDescent="0.2">
      <c r="B31" s="2">
        <v>124</v>
      </c>
      <c r="C31" s="2" t="s">
        <v>18</v>
      </c>
      <c r="D31" s="10">
        <v>404011</v>
      </c>
      <c r="E31" s="10">
        <v>2235528</v>
      </c>
      <c r="F31" s="298">
        <f>E31/' 2015.'!$O$1</f>
        <v>296705.55444953212</v>
      </c>
    </row>
    <row r="32" spans="2:6" ht="12.9" customHeight="1" x14ac:dyDescent="0.2">
      <c r="B32" s="2" t="s">
        <v>4</v>
      </c>
      <c r="C32" s="2" t="s">
        <v>19</v>
      </c>
      <c r="D32" s="10">
        <v>1139533</v>
      </c>
      <c r="E32" s="10">
        <v>304914</v>
      </c>
      <c r="F32" s="298">
        <f>E32/' 2015.'!$O$1</f>
        <v>40469.042404937289</v>
      </c>
    </row>
    <row r="33" spans="2:6" ht="12.9" customHeight="1" x14ac:dyDescent="0.2">
      <c r="B33" s="2" t="s">
        <v>5</v>
      </c>
      <c r="C33" s="2" t="s">
        <v>20</v>
      </c>
      <c r="D33" s="10">
        <v>1573520</v>
      </c>
      <c r="E33" s="10">
        <v>1561744</v>
      </c>
      <c r="F33" s="298">
        <f>E33/' 2015.'!$O$1</f>
        <v>207279.04970469174</v>
      </c>
    </row>
    <row r="34" spans="2:6" ht="12.9" customHeight="1" x14ac:dyDescent="0.2">
      <c r="B34" s="2" t="s">
        <v>6</v>
      </c>
      <c r="C34" s="2" t="s">
        <v>21</v>
      </c>
      <c r="D34" s="10">
        <v>82171215</v>
      </c>
      <c r="E34" s="10">
        <v>2019753</v>
      </c>
      <c r="F34" s="298">
        <f>E34/' 2015.'!$O$1</f>
        <v>268067.2904638662</v>
      </c>
    </row>
    <row r="35" spans="2:6" ht="12.9" customHeight="1" x14ac:dyDescent="0.2">
      <c r="B35" s="2" t="s">
        <v>7</v>
      </c>
      <c r="C35" s="2" t="s">
        <v>22</v>
      </c>
      <c r="D35" s="10">
        <v>3418500</v>
      </c>
      <c r="E35" s="10">
        <v>188397</v>
      </c>
      <c r="F35" s="298">
        <f>E35/' 2015.'!$O$1</f>
        <v>25004.578936890302</v>
      </c>
    </row>
    <row r="36" spans="2:6" ht="12.9" customHeight="1" x14ac:dyDescent="0.2">
      <c r="B36" s="2" t="s">
        <v>8</v>
      </c>
      <c r="C36" s="2" t="s">
        <v>23</v>
      </c>
      <c r="D36" s="10">
        <v>449600</v>
      </c>
      <c r="E36" s="10">
        <v>398523</v>
      </c>
      <c r="F36" s="298">
        <f>E36/' 2015.'!$O$1</f>
        <v>52893.091777822017</v>
      </c>
    </row>
    <row r="37" spans="2:6" ht="12.9" customHeight="1" x14ac:dyDescent="0.2">
      <c r="B37" s="2" t="s">
        <v>9</v>
      </c>
      <c r="C37" s="2" t="s">
        <v>24</v>
      </c>
      <c r="D37" s="10">
        <v>1019890</v>
      </c>
      <c r="E37" s="10">
        <v>818583</v>
      </c>
      <c r="F37" s="298">
        <f>E37/' 2015.'!$O$1</f>
        <v>108644.63468046983</v>
      </c>
    </row>
    <row r="38" spans="2:6" ht="12.9" customHeight="1" x14ac:dyDescent="0.2">
      <c r="B38" s="2" t="s">
        <v>10</v>
      </c>
      <c r="C38" s="2" t="s">
        <v>25</v>
      </c>
      <c r="D38" s="10">
        <v>1992094</v>
      </c>
      <c r="E38" s="10">
        <v>14379166</v>
      </c>
      <c r="F38" s="298">
        <f>E38/' 2015.'!$O$1</f>
        <v>1908443.2941801047</v>
      </c>
    </row>
    <row r="39" spans="2:6" ht="12.9" customHeight="1" x14ac:dyDescent="0.2">
      <c r="B39" s="2" t="s">
        <v>11</v>
      </c>
      <c r="C39" s="2" t="s">
        <v>26</v>
      </c>
      <c r="D39" s="10">
        <v>575477</v>
      </c>
      <c r="E39" s="10">
        <v>5917306</v>
      </c>
      <c r="F39" s="298">
        <f>E39/' 2015.'!$O$1</f>
        <v>785361.47056871722</v>
      </c>
    </row>
    <row r="40" spans="2:6" ht="12.9" customHeight="1" x14ac:dyDescent="0.2">
      <c r="B40" s="2" t="s">
        <v>12</v>
      </c>
      <c r="C40" s="2" t="s">
        <v>27</v>
      </c>
      <c r="D40" s="10">
        <v>2785117</v>
      </c>
      <c r="E40" s="10">
        <v>18744482</v>
      </c>
      <c r="F40" s="298">
        <f>E40/' 2015.'!$O$1</f>
        <v>2487820.2933174064</v>
      </c>
    </row>
    <row r="41" spans="2:6" ht="12.9" customHeight="1" x14ac:dyDescent="0.2">
      <c r="B41" s="2" t="s">
        <v>13</v>
      </c>
      <c r="C41" s="2" t="s">
        <v>28</v>
      </c>
      <c r="D41" s="10">
        <v>1603550</v>
      </c>
      <c r="E41" s="10">
        <v>104925</v>
      </c>
      <c r="F41" s="298">
        <f>E41/' 2015.'!$O$1</f>
        <v>13925.940672904639</v>
      </c>
    </row>
    <row r="42" spans="2:6" ht="12.9" customHeight="1" x14ac:dyDescent="0.2">
      <c r="B42" s="2" t="s">
        <v>14</v>
      </c>
      <c r="C42" s="2" t="s">
        <v>29</v>
      </c>
      <c r="D42" s="10">
        <v>2045823</v>
      </c>
      <c r="E42" s="10">
        <v>8005149</v>
      </c>
      <c r="F42" s="298">
        <f>E42/' 2015.'!$O$1</f>
        <v>1062465.8570575353</v>
      </c>
    </row>
    <row r="43" spans="2:6" ht="12.9" customHeight="1" x14ac:dyDescent="0.2">
      <c r="B43" s="2" t="s">
        <v>15</v>
      </c>
      <c r="C43" s="2" t="s">
        <v>30</v>
      </c>
      <c r="D43" s="10">
        <v>71652215</v>
      </c>
      <c r="E43" s="10">
        <v>541870997</v>
      </c>
      <c r="F43" s="298">
        <f>E43/' 2015.'!$O$1</f>
        <v>71918640.520273402</v>
      </c>
    </row>
    <row r="44" spans="2:6" ht="12.9" customHeight="1" x14ac:dyDescent="0.2">
      <c r="B44" s="2" t="s">
        <v>16</v>
      </c>
      <c r="C44" s="2" t="s">
        <v>31</v>
      </c>
      <c r="D44" s="10">
        <v>119890</v>
      </c>
      <c r="E44" s="10">
        <v>220563</v>
      </c>
      <c r="F44" s="298">
        <f>E44/' 2015.'!$O$1</f>
        <v>29273.740792355165</v>
      </c>
    </row>
    <row r="45" spans="2:6" s="8" customFormat="1" ht="12.9" customHeight="1" x14ac:dyDescent="0.2">
      <c r="B45" s="6" t="s">
        <v>32</v>
      </c>
      <c r="C45" s="6"/>
      <c r="D45" s="17"/>
      <c r="E45" s="17">
        <f>SUM(E30:E44)</f>
        <v>598657862</v>
      </c>
      <c r="F45" s="17">
        <f>E45/' 2015.'!$O$1</f>
        <v>79455552.724135637</v>
      </c>
    </row>
    <row r="46" spans="2:6" ht="12.9" customHeight="1" x14ac:dyDescent="0.2">
      <c r="B46" s="18" t="s">
        <v>121</v>
      </c>
      <c r="C46" s="4"/>
      <c r="D46" s="19"/>
      <c r="E46" s="5">
        <f>+E45/1000000</f>
        <v>598.65786200000002</v>
      </c>
      <c r="F46" s="5">
        <f>E46/' 2015.'!$O$1</f>
        <v>79.455552724135643</v>
      </c>
    </row>
    <row r="47" spans="2:6" ht="12.9" customHeight="1" x14ac:dyDescent="0.2">
      <c r="B47" s="11"/>
      <c r="D47" s="12"/>
      <c r="E47" s="12"/>
      <c r="F47" s="287"/>
    </row>
    <row r="48" spans="2:6" s="133" customFormat="1" ht="12.9" customHeight="1" x14ac:dyDescent="0.2">
      <c r="B48" s="134"/>
      <c r="D48" s="135"/>
      <c r="E48" s="135"/>
      <c r="F48" s="287"/>
    </row>
    <row r="49" spans="2:6" ht="12.9" customHeight="1" x14ac:dyDescent="0.25">
      <c r="B49" s="145" t="s">
        <v>79</v>
      </c>
      <c r="C49" s="139"/>
      <c r="D49" s="139"/>
      <c r="E49" s="139"/>
      <c r="F49" s="301"/>
    </row>
    <row r="50" spans="2:6" ht="12.9" customHeight="1" x14ac:dyDescent="0.2">
      <c r="B50" s="143"/>
      <c r="C50" s="139"/>
      <c r="D50" s="139"/>
      <c r="E50" s="139"/>
      <c r="F50" s="301"/>
    </row>
    <row r="51" spans="2:6" ht="22.5" customHeight="1" x14ac:dyDescent="0.2">
      <c r="B51" s="330" t="s">
        <v>56</v>
      </c>
      <c r="C51" s="330"/>
      <c r="D51" s="330" t="s">
        <v>57</v>
      </c>
      <c r="E51" s="330"/>
      <c r="F51" s="330"/>
    </row>
    <row r="52" spans="2:6" ht="20.399999999999999" x14ac:dyDescent="0.2">
      <c r="B52" s="144" t="s">
        <v>0</v>
      </c>
      <c r="C52" s="144" t="s">
        <v>1</v>
      </c>
      <c r="D52" s="144" t="s">
        <v>58</v>
      </c>
      <c r="E52" s="144" t="s">
        <v>59</v>
      </c>
      <c r="F52" s="295" t="s">
        <v>120</v>
      </c>
    </row>
    <row r="53" spans="2:6" ht="12.9" customHeight="1" x14ac:dyDescent="0.2">
      <c r="B53" s="2" t="s">
        <v>2</v>
      </c>
      <c r="C53" s="2" t="s">
        <v>17</v>
      </c>
      <c r="D53" s="10">
        <v>0</v>
      </c>
      <c r="E53" s="10">
        <v>0</v>
      </c>
      <c r="F53" s="298">
        <f>E53/' 2015.'!$O$1</f>
        <v>0</v>
      </c>
    </row>
    <row r="54" spans="2:6" ht="12.9" customHeight="1" x14ac:dyDescent="0.2">
      <c r="B54" s="2">
        <v>124</v>
      </c>
      <c r="C54" s="2" t="s">
        <v>18</v>
      </c>
      <c r="D54" s="10">
        <v>300</v>
      </c>
      <c r="E54" s="10">
        <v>1589</v>
      </c>
      <c r="F54" s="298">
        <f>E54/' 2015.'!$O$1</f>
        <v>210.89654257084078</v>
      </c>
    </row>
    <row r="55" spans="2:6" ht="12.9" customHeight="1" x14ac:dyDescent="0.2">
      <c r="B55" s="28" t="s">
        <v>4</v>
      </c>
      <c r="C55" s="2" t="s">
        <v>19</v>
      </c>
      <c r="D55" s="10">
        <v>0</v>
      </c>
      <c r="E55" s="10">
        <v>0</v>
      </c>
      <c r="F55" s="298">
        <f>E55/' 2015.'!$O$1</f>
        <v>0</v>
      </c>
    </row>
    <row r="56" spans="2:6" ht="12.9" customHeight="1" x14ac:dyDescent="0.2">
      <c r="B56" s="2" t="s">
        <v>5</v>
      </c>
      <c r="C56" s="2" t="s">
        <v>20</v>
      </c>
      <c r="D56" s="10">
        <v>0</v>
      </c>
      <c r="E56" s="10">
        <v>0</v>
      </c>
      <c r="F56" s="298">
        <f>E56/' 2015.'!$O$1</f>
        <v>0</v>
      </c>
    </row>
    <row r="57" spans="2:6" ht="12.9" customHeight="1" x14ac:dyDescent="0.2">
      <c r="B57" s="2" t="s">
        <v>6</v>
      </c>
      <c r="C57" s="2" t="s">
        <v>21</v>
      </c>
      <c r="D57" s="10">
        <v>0</v>
      </c>
      <c r="E57" s="10">
        <v>0</v>
      </c>
      <c r="F57" s="298">
        <f>E57/' 2015.'!$O$1</f>
        <v>0</v>
      </c>
    </row>
    <row r="58" spans="2:6" ht="12.9" customHeight="1" x14ac:dyDescent="0.2">
      <c r="B58" s="2" t="s">
        <v>7</v>
      </c>
      <c r="C58" s="2" t="s">
        <v>22</v>
      </c>
      <c r="D58" s="10">
        <v>0</v>
      </c>
      <c r="E58" s="10">
        <v>0</v>
      </c>
      <c r="F58" s="298">
        <f>E58/' 2015.'!$O$1</f>
        <v>0</v>
      </c>
    </row>
    <row r="59" spans="2:6" ht="12.9" customHeight="1" x14ac:dyDescent="0.2">
      <c r="B59" s="2" t="s">
        <v>8</v>
      </c>
      <c r="C59" s="2" t="s">
        <v>23</v>
      </c>
      <c r="D59" s="10">
        <v>0</v>
      </c>
      <c r="E59" s="10">
        <v>0</v>
      </c>
      <c r="F59" s="298">
        <f>E59/' 2015.'!$O$1</f>
        <v>0</v>
      </c>
    </row>
    <row r="60" spans="2:6" ht="12.9" customHeight="1" x14ac:dyDescent="0.2">
      <c r="B60" s="2" t="s">
        <v>9</v>
      </c>
      <c r="C60" s="2" t="s">
        <v>24</v>
      </c>
      <c r="D60" s="10">
        <v>0</v>
      </c>
      <c r="E60" s="10">
        <v>0</v>
      </c>
      <c r="F60" s="298">
        <f>E60/' 2015.'!$O$1</f>
        <v>0</v>
      </c>
    </row>
    <row r="61" spans="2:6" ht="12.9" customHeight="1" x14ac:dyDescent="0.2">
      <c r="B61" s="2" t="s">
        <v>10</v>
      </c>
      <c r="C61" s="2" t="s">
        <v>25</v>
      </c>
      <c r="D61" s="10">
        <v>100</v>
      </c>
      <c r="E61" s="10">
        <v>685</v>
      </c>
      <c r="F61" s="298">
        <f>E61/' 2015.'!$O$1</f>
        <v>90.915123764018844</v>
      </c>
    </row>
    <row r="62" spans="2:6" ht="12.9" customHeight="1" x14ac:dyDescent="0.2">
      <c r="B62" s="2" t="s">
        <v>11</v>
      </c>
      <c r="C62" s="2" t="s">
        <v>26</v>
      </c>
      <c r="D62" s="10">
        <v>250</v>
      </c>
      <c r="E62" s="10">
        <v>2450</v>
      </c>
      <c r="F62" s="298">
        <f>E62/' 2015.'!$O$1</f>
        <v>325.17088061583382</v>
      </c>
    </row>
    <row r="63" spans="2:6" ht="12.9" customHeight="1" x14ac:dyDescent="0.2">
      <c r="B63" s="2" t="s">
        <v>12</v>
      </c>
      <c r="C63" s="2" t="s">
        <v>27</v>
      </c>
      <c r="D63" s="10">
        <v>500</v>
      </c>
      <c r="E63" s="10">
        <v>3339</v>
      </c>
      <c r="F63" s="298">
        <f>E63/' 2015.'!$O$1</f>
        <v>443.16145729643637</v>
      </c>
    </row>
    <row r="64" spans="2:6" ht="12.9" customHeight="1" x14ac:dyDescent="0.2">
      <c r="B64" s="2" t="s">
        <v>13</v>
      </c>
      <c r="C64" s="2" t="s">
        <v>28</v>
      </c>
      <c r="D64" s="10">
        <v>0</v>
      </c>
      <c r="E64" s="10">
        <v>0</v>
      </c>
      <c r="F64" s="298">
        <f>E64/' 2015.'!$O$1</f>
        <v>0</v>
      </c>
    </row>
    <row r="65" spans="2:6" ht="12.9" customHeight="1" x14ac:dyDescent="0.2">
      <c r="B65" s="2" t="s">
        <v>14</v>
      </c>
      <c r="C65" s="2" t="s">
        <v>29</v>
      </c>
      <c r="D65" s="10">
        <v>0</v>
      </c>
      <c r="E65" s="10">
        <v>0</v>
      </c>
      <c r="F65" s="298">
        <f>E65/' 2015.'!$O$1</f>
        <v>0</v>
      </c>
    </row>
    <row r="66" spans="2:6" ht="12.9" customHeight="1" x14ac:dyDescent="0.2">
      <c r="B66" s="2" t="s">
        <v>15</v>
      </c>
      <c r="C66" s="2" t="s">
        <v>30</v>
      </c>
      <c r="D66" s="10">
        <v>1050</v>
      </c>
      <c r="E66" s="10">
        <v>7754</v>
      </c>
      <c r="F66" s="298">
        <f>E66/' 2015.'!$O$1</f>
        <v>1029.1326564470103</v>
      </c>
    </row>
    <row r="67" spans="2:6" ht="12.9" customHeight="1" x14ac:dyDescent="0.2">
      <c r="B67" s="2" t="s">
        <v>16</v>
      </c>
      <c r="C67" s="2" t="s">
        <v>31</v>
      </c>
      <c r="D67" s="10">
        <v>0</v>
      </c>
      <c r="E67" s="10">
        <v>0</v>
      </c>
      <c r="F67" s="298">
        <f>E67/' 2015.'!$O$1</f>
        <v>0</v>
      </c>
    </row>
    <row r="68" spans="2:6" s="8" customFormat="1" ht="12.9" customHeight="1" x14ac:dyDescent="0.2">
      <c r="B68" s="6" t="s">
        <v>32</v>
      </c>
      <c r="C68" s="6"/>
      <c r="D68" s="17"/>
      <c r="E68" s="17">
        <f>SUM(E53:E67)</f>
        <v>15817</v>
      </c>
      <c r="F68" s="17">
        <f>E68/' 2015.'!$O$1</f>
        <v>2099.27666069414</v>
      </c>
    </row>
    <row r="69" spans="2:6" ht="12.9" customHeight="1" x14ac:dyDescent="0.2">
      <c r="B69" s="18" t="s">
        <v>121</v>
      </c>
      <c r="C69" s="4"/>
      <c r="D69" s="19"/>
      <c r="E69" s="5">
        <f>+E68/1000000</f>
        <v>1.5817000000000001E-2</v>
      </c>
      <c r="F69" s="5">
        <f>E69/' 2015.'!$O$1</f>
        <v>2.0992766606941402E-3</v>
      </c>
    </row>
    <row r="70" spans="2:6" ht="12.9" customHeight="1" x14ac:dyDescent="0.2">
      <c r="B70" s="11"/>
      <c r="D70" s="10"/>
      <c r="E70" s="10"/>
      <c r="F70" s="298"/>
    </row>
    <row r="71" spans="2:6" s="140" customFormat="1" ht="12.9" customHeight="1" x14ac:dyDescent="0.2">
      <c r="B71" s="142"/>
      <c r="D71" s="141"/>
      <c r="E71" s="141"/>
      <c r="F71" s="298"/>
    </row>
    <row r="72" spans="2:6" s="140" customFormat="1" ht="12.9" customHeight="1" x14ac:dyDescent="0.25">
      <c r="B72" s="148" t="s">
        <v>80</v>
      </c>
      <c r="C72" s="146"/>
      <c r="D72" s="147"/>
      <c r="E72" s="147"/>
      <c r="F72" s="298"/>
    </row>
    <row r="73" spans="2:6" ht="12.9" customHeight="1" x14ac:dyDescent="0.25">
      <c r="B73" s="300" t="s">
        <v>122</v>
      </c>
      <c r="C73" s="146"/>
      <c r="D73" s="147"/>
      <c r="E73" s="147"/>
      <c r="F73" s="298"/>
    </row>
    <row r="74" spans="2:6" ht="12.9" customHeight="1" x14ac:dyDescent="0.2">
      <c r="B74" s="331"/>
      <c r="C74" s="331"/>
      <c r="D74" s="331"/>
      <c r="E74" s="331"/>
      <c r="F74" s="329"/>
    </row>
    <row r="75" spans="2:6" s="291" customFormat="1" ht="12.9" customHeight="1" x14ac:dyDescent="0.2">
      <c r="B75" s="7"/>
      <c r="C75" s="7"/>
      <c r="D75" s="7"/>
      <c r="E75" s="295" t="s">
        <v>59</v>
      </c>
      <c r="F75" s="295" t="s">
        <v>120</v>
      </c>
    </row>
    <row r="76" spans="2:6" ht="12.9" customHeight="1" x14ac:dyDescent="0.2">
      <c r="B76" s="3" t="s">
        <v>36</v>
      </c>
      <c r="E76" s="13">
        <f>+E23+E69</f>
        <v>1731.1432419999999</v>
      </c>
      <c r="F76" s="13">
        <f>E76/' 2015.'!$O$1</f>
        <v>229.76219284624059</v>
      </c>
    </row>
    <row r="77" spans="2:6" ht="12.9" customHeight="1" x14ac:dyDescent="0.2">
      <c r="B77" s="7" t="s">
        <v>37</v>
      </c>
      <c r="C77" s="7"/>
      <c r="D77" s="7"/>
      <c r="E77" s="20">
        <f>+E46</f>
        <v>598.65786200000002</v>
      </c>
      <c r="F77" s="20">
        <f>E77/' 2015.'!$O$1</f>
        <v>79.455552724135643</v>
      </c>
    </row>
    <row r="80" spans="2:6" ht="12.9" customHeight="1" x14ac:dyDescent="0.2">
      <c r="B80" s="302" t="s">
        <v>124</v>
      </c>
    </row>
  </sheetData>
  <mergeCells count="7">
    <mergeCell ref="B74:E74"/>
    <mergeCell ref="B5:C5"/>
    <mergeCell ref="B28:C28"/>
    <mergeCell ref="B51:C51"/>
    <mergeCell ref="D5:F5"/>
    <mergeCell ref="D28:F28"/>
    <mergeCell ref="D51:F51"/>
  </mergeCells>
  <pageMargins left="0.70866141732283472" right="0.70866141732283472" top="0.74803149606299213" bottom="0.74803149606299213" header="0.31496062992125984" footer="0.31496062992125984"/>
  <pageSetup paperSize="9" scale="78" orientation="portrait" horizontalDpi="300" verticalDpi="300" r:id="rId1"/>
  <ignoredErrors>
    <ignoredError sqref="B7:B21 B30:B44 B53:B67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79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" customWidth="1"/>
    <col min="2" max="2" width="11.42578125" style="3" customWidth="1"/>
    <col min="3" max="3" width="11.28515625" style="3" customWidth="1"/>
    <col min="4" max="4" width="13.85546875" style="3" customWidth="1"/>
    <col min="5" max="5" width="15.85546875" style="3" customWidth="1"/>
    <col min="6" max="6" width="15.85546875" style="291" customWidth="1"/>
    <col min="7" max="7" width="10.28515625" style="3" customWidth="1"/>
    <col min="8" max="8" width="11.42578125" style="3" customWidth="1"/>
    <col min="9" max="10" width="17.85546875" style="3" customWidth="1"/>
    <col min="11" max="16384" width="9.28515625" style="3"/>
  </cols>
  <sheetData>
    <row r="2" spans="2:6" ht="12.9" customHeight="1" x14ac:dyDescent="0.3">
      <c r="B2" s="156" t="s">
        <v>81</v>
      </c>
      <c r="C2" s="151"/>
      <c r="D2" s="149"/>
      <c r="E2" s="149"/>
      <c r="F2" s="301"/>
    </row>
    <row r="3" spans="2:6" ht="12.9" customHeight="1" x14ac:dyDescent="0.2">
      <c r="B3" s="154"/>
      <c r="C3" s="149"/>
      <c r="D3" s="149"/>
      <c r="E3" s="149"/>
      <c r="F3" s="301"/>
    </row>
    <row r="4" spans="2:6" ht="22.5" customHeight="1" x14ac:dyDescent="0.2">
      <c r="B4" s="330" t="s">
        <v>56</v>
      </c>
      <c r="C4" s="330"/>
      <c r="D4" s="330" t="s">
        <v>57</v>
      </c>
      <c r="E4" s="330"/>
      <c r="F4" s="330"/>
    </row>
    <row r="5" spans="2:6" ht="20.399999999999999" x14ac:dyDescent="0.2">
      <c r="B5" s="155" t="s">
        <v>0</v>
      </c>
      <c r="C5" s="155" t="s">
        <v>1</v>
      </c>
      <c r="D5" s="155" t="s">
        <v>58</v>
      </c>
      <c r="E5" s="155" t="s">
        <v>59</v>
      </c>
      <c r="F5" s="295" t="s">
        <v>120</v>
      </c>
    </row>
    <row r="6" spans="2:6" ht="12.9" customHeight="1" x14ac:dyDescent="0.2">
      <c r="B6" s="2" t="s">
        <v>2</v>
      </c>
      <c r="C6" s="2" t="s">
        <v>17</v>
      </c>
      <c r="D6" s="10">
        <v>2859940</v>
      </c>
      <c r="E6" s="10">
        <v>14434787</v>
      </c>
      <c r="F6" s="298">
        <f>E6/' 2015.'!$O$1</f>
        <v>1915825.4695069348</v>
      </c>
    </row>
    <row r="7" spans="2:6" ht="12.9" customHeight="1" x14ac:dyDescent="0.2">
      <c r="B7" s="2" t="s">
        <v>3</v>
      </c>
      <c r="C7" s="2" t="s">
        <v>18</v>
      </c>
      <c r="D7" s="10">
        <v>1726444</v>
      </c>
      <c r="E7" s="10">
        <v>9164215</v>
      </c>
      <c r="F7" s="298">
        <f>E7/' 2015.'!$O$1</f>
        <v>1216300.3517154423</v>
      </c>
    </row>
    <row r="8" spans="2:6" ht="12.9" customHeight="1" x14ac:dyDescent="0.2">
      <c r="B8" s="2" t="s">
        <v>4</v>
      </c>
      <c r="C8" s="2" t="s">
        <v>19</v>
      </c>
      <c r="D8" s="10">
        <v>32337616</v>
      </c>
      <c r="E8" s="10">
        <v>8423126</v>
      </c>
      <c r="F8" s="298">
        <f>E8/' 2015.'!$O$1</f>
        <v>1117940.9383502554</v>
      </c>
    </row>
    <row r="9" spans="2:6" ht="12.9" customHeight="1" x14ac:dyDescent="0.2">
      <c r="B9" s="2" t="s">
        <v>5</v>
      </c>
      <c r="C9" s="2" t="s">
        <v>20</v>
      </c>
      <c r="D9" s="10">
        <v>3273920</v>
      </c>
      <c r="E9" s="10">
        <v>3245431</v>
      </c>
      <c r="F9" s="298">
        <f>E9/' 2015.'!$O$1</f>
        <v>430742.71683588822</v>
      </c>
    </row>
    <row r="10" spans="2:6" ht="12.9" customHeight="1" x14ac:dyDescent="0.2">
      <c r="B10" s="2" t="s">
        <v>6</v>
      </c>
      <c r="C10" s="2" t="s">
        <v>21</v>
      </c>
      <c r="D10" s="10">
        <v>247335455</v>
      </c>
      <c r="E10" s="10">
        <v>5668619</v>
      </c>
      <c r="F10" s="298">
        <f>E10/' 2015.'!$O$1</f>
        <v>752355.03351250908</v>
      </c>
    </row>
    <row r="11" spans="2:6" ht="12.9" customHeight="1" x14ac:dyDescent="0.2">
      <c r="B11" s="2" t="s">
        <v>7</v>
      </c>
      <c r="C11" s="2" t="s">
        <v>22</v>
      </c>
      <c r="D11" s="10">
        <v>36140000</v>
      </c>
      <c r="E11" s="10">
        <v>1845797</v>
      </c>
      <c r="F11" s="298">
        <f>E11/' 2015.'!$O$1</f>
        <v>244979.3616032915</v>
      </c>
    </row>
    <row r="12" spans="2:6" ht="12.9" customHeight="1" x14ac:dyDescent="0.2">
      <c r="B12" s="2" t="s">
        <v>8</v>
      </c>
      <c r="C12" s="2" t="s">
        <v>23</v>
      </c>
      <c r="D12" s="10">
        <v>2589044</v>
      </c>
      <c r="E12" s="10">
        <v>2185065</v>
      </c>
      <c r="F12" s="298">
        <f>E12/' 2015.'!$O$1</f>
        <v>290007.96336850489</v>
      </c>
    </row>
    <row r="13" spans="2:6" ht="12.9" customHeight="1" x14ac:dyDescent="0.2">
      <c r="B13" s="2" t="s">
        <v>9</v>
      </c>
      <c r="C13" s="2" t="s">
        <v>24</v>
      </c>
      <c r="D13" s="10">
        <v>8168092</v>
      </c>
      <c r="E13" s="10">
        <v>6510709</v>
      </c>
      <c r="F13" s="298">
        <f>E13/' 2015.'!$O$1</f>
        <v>864119.58325038152</v>
      </c>
    </row>
    <row r="14" spans="2:6" ht="12.9" customHeight="1" x14ac:dyDescent="0.2">
      <c r="B14" s="2" t="s">
        <v>10</v>
      </c>
      <c r="C14" s="2" t="s">
        <v>25</v>
      </c>
      <c r="D14" s="10">
        <v>8349183</v>
      </c>
      <c r="E14" s="10">
        <v>58628671</v>
      </c>
      <c r="F14" s="298">
        <f>E14/' 2015.'!$O$1</f>
        <v>7781361.8687371416</v>
      </c>
    </row>
    <row r="15" spans="2:6" ht="12.9" customHeight="1" x14ac:dyDescent="0.2">
      <c r="B15" s="2" t="s">
        <v>11</v>
      </c>
      <c r="C15" s="2" t="s">
        <v>26</v>
      </c>
      <c r="D15" s="10">
        <v>2707400</v>
      </c>
      <c r="E15" s="10">
        <v>27499526</v>
      </c>
      <c r="F15" s="298">
        <f>E15/' 2015.'!$O$1</f>
        <v>3649814.3207910275</v>
      </c>
    </row>
    <row r="16" spans="2:6" ht="12.9" customHeight="1" x14ac:dyDescent="0.2">
      <c r="B16" s="2" t="s">
        <v>12</v>
      </c>
      <c r="C16" s="2" t="s">
        <v>27</v>
      </c>
      <c r="D16" s="10">
        <v>19856556</v>
      </c>
      <c r="E16" s="10">
        <v>131417990</v>
      </c>
      <c r="F16" s="298">
        <f>E16/' 2015.'!$O$1</f>
        <v>17442164.70900524</v>
      </c>
    </row>
    <row r="17" spans="2:6" ht="12.9" customHeight="1" x14ac:dyDescent="0.2">
      <c r="B17" s="2" t="s">
        <v>13</v>
      </c>
      <c r="C17" s="2" t="s">
        <v>28</v>
      </c>
      <c r="D17" s="10">
        <v>2011140</v>
      </c>
      <c r="E17" s="10">
        <v>120255</v>
      </c>
      <c r="F17" s="298">
        <f>E17/' 2015.'!$O$1</f>
        <v>15960.581325900856</v>
      </c>
    </row>
    <row r="18" spans="2:6" ht="12.9" customHeight="1" x14ac:dyDescent="0.2">
      <c r="B18" s="2" t="s">
        <v>14</v>
      </c>
      <c r="C18" s="2" t="s">
        <v>29</v>
      </c>
      <c r="D18" s="10">
        <v>3001844</v>
      </c>
      <c r="E18" s="10">
        <v>11310567</v>
      </c>
      <c r="F18" s="298">
        <f>E18/' 2015.'!$O$1</f>
        <v>1501170.2170017916</v>
      </c>
    </row>
    <row r="19" spans="2:6" ht="12.9" customHeight="1" x14ac:dyDescent="0.2">
      <c r="B19" s="2" t="s">
        <v>15</v>
      </c>
      <c r="C19" s="2" t="s">
        <v>30</v>
      </c>
      <c r="D19" s="10">
        <v>248867995</v>
      </c>
      <c r="E19" s="10">
        <v>1852673839</v>
      </c>
      <c r="F19" s="298">
        <f>E19/' 2015.'!$O$1</f>
        <v>245892074.98838675</v>
      </c>
    </row>
    <row r="20" spans="2:6" ht="12.9" customHeight="1" x14ac:dyDescent="0.2">
      <c r="B20" s="2" t="s">
        <v>16</v>
      </c>
      <c r="C20" s="2" t="s">
        <v>31</v>
      </c>
      <c r="D20" s="10">
        <v>2784430</v>
      </c>
      <c r="E20" s="10">
        <v>4729001</v>
      </c>
      <c r="F20" s="298">
        <f>E20/' 2015.'!$O$1</f>
        <v>627646.29371557501</v>
      </c>
    </row>
    <row r="21" spans="2:6" s="8" customFormat="1" ht="12.9" customHeight="1" x14ac:dyDescent="0.2">
      <c r="B21" s="16" t="s">
        <v>32</v>
      </c>
      <c r="C21" s="6"/>
      <c r="D21" s="6"/>
      <c r="E21" s="17">
        <f>SUM(E6:E20)</f>
        <v>2137857598</v>
      </c>
      <c r="F21" s="17">
        <f>E21/' 2015.'!$O$1</f>
        <v>283742464.39710665</v>
      </c>
    </row>
    <row r="22" spans="2:6" ht="12.9" customHeight="1" x14ac:dyDescent="0.2">
      <c r="B22" s="18" t="s">
        <v>121</v>
      </c>
      <c r="C22" s="4"/>
      <c r="D22" s="19"/>
      <c r="E22" s="5">
        <f>+E21/1000000</f>
        <v>2137.8575980000001</v>
      </c>
      <c r="F22" s="5">
        <f>E22/' 2015.'!$O$1</f>
        <v>283.74246439710663</v>
      </c>
    </row>
    <row r="23" spans="2:6" ht="12.9" customHeight="1" x14ac:dyDescent="0.2">
      <c r="B23" s="11"/>
      <c r="D23" s="12"/>
      <c r="E23" s="12"/>
      <c r="F23" s="287"/>
    </row>
    <row r="24" spans="2:6" s="150" customFormat="1" ht="12.9" customHeight="1" x14ac:dyDescent="0.2">
      <c r="B24" s="152"/>
      <c r="D24" s="153"/>
      <c r="E24" s="153"/>
      <c r="F24" s="287"/>
    </row>
    <row r="25" spans="2:6" ht="12.9" customHeight="1" x14ac:dyDescent="0.25">
      <c r="B25" s="163" t="s">
        <v>82</v>
      </c>
      <c r="C25" s="157"/>
      <c r="D25" s="157"/>
      <c r="E25" s="157"/>
      <c r="F25" s="301"/>
    </row>
    <row r="26" spans="2:6" ht="12.9" customHeight="1" x14ac:dyDescent="0.2">
      <c r="B26" s="161"/>
      <c r="C26" s="157"/>
      <c r="D26" s="157"/>
      <c r="E26" s="157"/>
      <c r="F26" s="301"/>
    </row>
    <row r="27" spans="2:6" ht="22.5" customHeight="1" x14ac:dyDescent="0.2">
      <c r="B27" s="330" t="s">
        <v>56</v>
      </c>
      <c r="C27" s="330"/>
      <c r="D27" s="330" t="s">
        <v>61</v>
      </c>
      <c r="E27" s="330"/>
      <c r="F27" s="330"/>
    </row>
    <row r="28" spans="2:6" ht="20.399999999999999" x14ac:dyDescent="0.2">
      <c r="B28" s="162" t="s">
        <v>0</v>
      </c>
      <c r="C28" s="162" t="s">
        <v>1</v>
      </c>
      <c r="D28" s="162" t="s">
        <v>58</v>
      </c>
      <c r="E28" s="162" t="s">
        <v>59</v>
      </c>
      <c r="F28" s="295" t="s">
        <v>120</v>
      </c>
    </row>
    <row r="29" spans="2:6" ht="12.9" customHeight="1" x14ac:dyDescent="0.2">
      <c r="B29" s="28" t="s">
        <v>2</v>
      </c>
      <c r="C29" s="2" t="s">
        <v>17</v>
      </c>
      <c r="D29" s="10">
        <v>600969</v>
      </c>
      <c r="E29" s="10">
        <v>3084203</v>
      </c>
      <c r="F29" s="298">
        <f>E29/' 2015.'!$O$1</f>
        <v>409344.0838808149</v>
      </c>
    </row>
    <row r="30" spans="2:6" ht="12.9" customHeight="1" x14ac:dyDescent="0.2">
      <c r="B30" s="2">
        <v>124</v>
      </c>
      <c r="C30" s="2" t="s">
        <v>18</v>
      </c>
      <c r="D30" s="10">
        <v>512105</v>
      </c>
      <c r="E30" s="10">
        <v>2763755</v>
      </c>
      <c r="F30" s="298">
        <f>E30/' 2015.'!$O$1</f>
        <v>366813.32536996482</v>
      </c>
    </row>
    <row r="31" spans="2:6" ht="12.9" customHeight="1" x14ac:dyDescent="0.2">
      <c r="B31" s="2" t="s">
        <v>4</v>
      </c>
      <c r="C31" s="2" t="s">
        <v>19</v>
      </c>
      <c r="D31" s="10">
        <v>6232223</v>
      </c>
      <c r="E31" s="10">
        <v>1631814</v>
      </c>
      <c r="F31" s="298">
        <f>E31/' 2015.'!$O$1</f>
        <v>216578.93689030458</v>
      </c>
    </row>
    <row r="32" spans="2:6" ht="12.9" customHeight="1" x14ac:dyDescent="0.2">
      <c r="B32" s="2" t="s">
        <v>5</v>
      </c>
      <c r="C32" s="2" t="s">
        <v>20</v>
      </c>
      <c r="D32" s="10">
        <v>1129750</v>
      </c>
      <c r="E32" s="10">
        <v>1119641</v>
      </c>
      <c r="F32" s="298">
        <f>E32/' 2015.'!$O$1</f>
        <v>148601.89793616033</v>
      </c>
    </row>
    <row r="33" spans="2:6" ht="12.9" customHeight="1" x14ac:dyDescent="0.2">
      <c r="B33" s="2" t="s">
        <v>6</v>
      </c>
      <c r="C33" s="2" t="s">
        <v>21</v>
      </c>
      <c r="D33" s="10">
        <v>130862150</v>
      </c>
      <c r="E33" s="10">
        <v>3122996</v>
      </c>
      <c r="F33" s="298">
        <f>E33/' 2015.'!$O$1</f>
        <v>414492.79978764348</v>
      </c>
    </row>
    <row r="34" spans="2:6" ht="12.9" customHeight="1" x14ac:dyDescent="0.2">
      <c r="B34" s="2" t="s">
        <v>7</v>
      </c>
      <c r="C34" s="2" t="s">
        <v>22</v>
      </c>
      <c r="D34" s="10">
        <v>4613000</v>
      </c>
      <c r="E34" s="10">
        <v>246701</v>
      </c>
      <c r="F34" s="298">
        <f>E34/' 2015.'!$O$1</f>
        <v>32742.84955869666</v>
      </c>
    </row>
    <row r="35" spans="2:6" ht="12.9" customHeight="1" x14ac:dyDescent="0.2">
      <c r="B35" s="2" t="s">
        <v>8</v>
      </c>
      <c r="C35" s="2" t="s">
        <v>23</v>
      </c>
      <c r="D35" s="10">
        <v>755650</v>
      </c>
      <c r="E35" s="10">
        <v>640592</v>
      </c>
      <c r="F35" s="298">
        <f>E35/' 2015.'!$O$1</f>
        <v>85021.169287942132</v>
      </c>
    </row>
    <row r="36" spans="2:6" ht="12.9" customHeight="1" x14ac:dyDescent="0.2">
      <c r="B36" s="2" t="s">
        <v>9</v>
      </c>
      <c r="C36" s="2" t="s">
        <v>24</v>
      </c>
      <c r="D36" s="10">
        <v>1230560</v>
      </c>
      <c r="E36" s="10">
        <v>991360</v>
      </c>
      <c r="F36" s="298">
        <f>E36/' 2015.'!$O$1</f>
        <v>131576.08334992369</v>
      </c>
    </row>
    <row r="37" spans="2:6" ht="12.9" customHeight="1" x14ac:dyDescent="0.2">
      <c r="B37" s="2" t="s">
        <v>10</v>
      </c>
      <c r="C37" s="2" t="s">
        <v>25</v>
      </c>
      <c r="D37" s="10">
        <v>1705841</v>
      </c>
      <c r="E37" s="10">
        <v>12238317</v>
      </c>
      <c r="F37" s="298">
        <f>E37/' 2015.'!$O$1</f>
        <v>1624303.8025084611</v>
      </c>
    </row>
    <row r="38" spans="2:6" ht="12.9" customHeight="1" x14ac:dyDescent="0.2">
      <c r="B38" s="2" t="s">
        <v>11</v>
      </c>
      <c r="C38" s="2" t="s">
        <v>26</v>
      </c>
      <c r="D38" s="10">
        <v>670777</v>
      </c>
      <c r="E38" s="10">
        <v>6968551</v>
      </c>
      <c r="F38" s="298">
        <f>E38/' 2015.'!$O$1</f>
        <v>924885.6593005507</v>
      </c>
    </row>
    <row r="39" spans="2:6" ht="12.9" customHeight="1" x14ac:dyDescent="0.2">
      <c r="B39" s="2" t="s">
        <v>12</v>
      </c>
      <c r="C39" s="2" t="s">
        <v>27</v>
      </c>
      <c r="D39" s="10">
        <v>3306761</v>
      </c>
      <c r="E39" s="10">
        <v>22129105</v>
      </c>
      <c r="F39" s="298">
        <f>E39/' 2015.'!$O$1</f>
        <v>2937036.9633021434</v>
      </c>
    </row>
    <row r="40" spans="2:6" ht="12.9" customHeight="1" x14ac:dyDescent="0.2">
      <c r="B40" s="2" t="s">
        <v>13</v>
      </c>
      <c r="C40" s="2" t="s">
        <v>28</v>
      </c>
      <c r="D40" s="10">
        <v>1345760</v>
      </c>
      <c r="E40" s="10">
        <v>89003</v>
      </c>
      <c r="F40" s="298">
        <f>E40/' 2015.'!$O$1</f>
        <v>11812.728117326962</v>
      </c>
    </row>
    <row r="41" spans="2:6" ht="12.9" customHeight="1" x14ac:dyDescent="0.2">
      <c r="B41" s="2" t="s">
        <v>14</v>
      </c>
      <c r="C41" s="2" t="s">
        <v>29</v>
      </c>
      <c r="D41" s="10">
        <v>2374390</v>
      </c>
      <c r="E41" s="10">
        <v>9233008</v>
      </c>
      <c r="F41" s="298">
        <f>E41/' 2015.'!$O$1</f>
        <v>1225430.7518747095</v>
      </c>
    </row>
    <row r="42" spans="2:6" ht="12.9" customHeight="1" x14ac:dyDescent="0.2">
      <c r="B42" s="2" t="s">
        <v>15</v>
      </c>
      <c r="C42" s="2" t="s">
        <v>30</v>
      </c>
      <c r="D42" s="10">
        <v>74976971</v>
      </c>
      <c r="E42" s="10">
        <v>566591231</v>
      </c>
      <c r="F42" s="298">
        <f>E42/' 2015.'!$O$1</f>
        <v>75199579.401420131</v>
      </c>
    </row>
    <row r="43" spans="2:6" ht="12.9" customHeight="1" x14ac:dyDescent="0.2">
      <c r="B43" s="2" t="s">
        <v>16</v>
      </c>
      <c r="C43" s="2" t="s">
        <v>31</v>
      </c>
      <c r="D43" s="10">
        <v>514650</v>
      </c>
      <c r="E43" s="10">
        <v>872669</v>
      </c>
      <c r="F43" s="298">
        <f>E43/' 2015.'!$O$1</f>
        <v>115823.08049638329</v>
      </c>
    </row>
    <row r="44" spans="2:6" s="8" customFormat="1" ht="12.9" customHeight="1" x14ac:dyDescent="0.2">
      <c r="B44" s="6" t="s">
        <v>32</v>
      </c>
      <c r="C44" s="6"/>
      <c r="D44" s="17"/>
      <c r="E44" s="17">
        <f>SUM(E29:E43)</f>
        <v>631722946</v>
      </c>
      <c r="F44" s="17">
        <f>E44/' 2015.'!$O$1</f>
        <v>83844043.533081159</v>
      </c>
    </row>
    <row r="45" spans="2:6" ht="12.9" customHeight="1" x14ac:dyDescent="0.2">
      <c r="B45" s="18" t="s">
        <v>121</v>
      </c>
      <c r="C45" s="4"/>
      <c r="D45" s="22"/>
      <c r="E45" s="24">
        <f>+E44/1000000</f>
        <v>631.72294599999998</v>
      </c>
      <c r="F45" s="24">
        <f>E45/' 2015.'!$O$1</f>
        <v>83.844043533081148</v>
      </c>
    </row>
    <row r="46" spans="2:6" ht="12.9" customHeight="1" x14ac:dyDescent="0.2">
      <c r="B46" s="11"/>
      <c r="D46" s="14"/>
      <c r="E46" s="14"/>
      <c r="F46" s="160"/>
    </row>
    <row r="47" spans="2:6" s="158" customFormat="1" ht="12.9" customHeight="1" x14ac:dyDescent="0.2">
      <c r="B47" s="159"/>
      <c r="D47" s="160"/>
      <c r="E47" s="160"/>
      <c r="F47" s="160"/>
    </row>
    <row r="48" spans="2:6" ht="12.9" customHeight="1" x14ac:dyDescent="0.25">
      <c r="B48" s="170" t="s">
        <v>83</v>
      </c>
      <c r="C48" s="164"/>
      <c r="D48" s="164"/>
      <c r="E48" s="164"/>
      <c r="F48" s="301"/>
    </row>
    <row r="49" spans="2:6" ht="12.9" customHeight="1" x14ac:dyDescent="0.2">
      <c r="B49" s="168"/>
      <c r="C49" s="164"/>
      <c r="D49" s="164"/>
      <c r="E49" s="164"/>
      <c r="F49" s="301"/>
    </row>
    <row r="50" spans="2:6" ht="22.5" customHeight="1" x14ac:dyDescent="0.2">
      <c r="B50" s="330" t="s">
        <v>56</v>
      </c>
      <c r="C50" s="330"/>
      <c r="D50" s="330" t="s">
        <v>57</v>
      </c>
      <c r="E50" s="330"/>
      <c r="F50" s="330"/>
    </row>
    <row r="51" spans="2:6" ht="20.399999999999999" x14ac:dyDescent="0.2">
      <c r="B51" s="169" t="s">
        <v>0</v>
      </c>
      <c r="C51" s="169" t="s">
        <v>1</v>
      </c>
      <c r="D51" s="169" t="s">
        <v>58</v>
      </c>
      <c r="E51" s="169" t="s">
        <v>59</v>
      </c>
      <c r="F51" s="295" t="s">
        <v>120</v>
      </c>
    </row>
    <row r="52" spans="2:6" ht="12.9" customHeight="1" x14ac:dyDescent="0.2">
      <c r="B52" s="2" t="s">
        <v>2</v>
      </c>
      <c r="C52" s="2" t="s">
        <v>17</v>
      </c>
      <c r="D52" s="10">
        <v>0</v>
      </c>
      <c r="E52" s="10">
        <v>0</v>
      </c>
      <c r="F52" s="298">
        <f>E52/' 2015.'!$O$1</f>
        <v>0</v>
      </c>
    </row>
    <row r="53" spans="2:6" ht="12.9" customHeight="1" x14ac:dyDescent="0.2">
      <c r="B53" s="2">
        <v>124</v>
      </c>
      <c r="C53" s="2" t="s">
        <v>18</v>
      </c>
      <c r="D53" s="10">
        <v>0</v>
      </c>
      <c r="E53" s="10">
        <v>0</v>
      </c>
      <c r="F53" s="298">
        <f>E53/' 2015.'!$O$1</f>
        <v>0</v>
      </c>
    </row>
    <row r="54" spans="2:6" ht="12.9" customHeight="1" x14ac:dyDescent="0.2">
      <c r="B54" s="28" t="s">
        <v>4</v>
      </c>
      <c r="C54" s="2" t="s">
        <v>19</v>
      </c>
      <c r="D54" s="10">
        <v>0</v>
      </c>
      <c r="E54" s="10">
        <v>0</v>
      </c>
      <c r="F54" s="298">
        <f>E54/' 2015.'!$O$1</f>
        <v>0</v>
      </c>
    </row>
    <row r="55" spans="2:6" ht="12.9" customHeight="1" x14ac:dyDescent="0.2">
      <c r="B55" s="2" t="s">
        <v>5</v>
      </c>
      <c r="C55" s="2" t="s">
        <v>20</v>
      </c>
      <c r="D55" s="10">
        <v>0</v>
      </c>
      <c r="E55" s="10">
        <v>0</v>
      </c>
      <c r="F55" s="298">
        <f>E55/' 2015.'!$O$1</f>
        <v>0</v>
      </c>
    </row>
    <row r="56" spans="2:6" ht="12.9" customHeight="1" x14ac:dyDescent="0.2">
      <c r="B56" s="2" t="s">
        <v>6</v>
      </c>
      <c r="C56" s="2" t="s">
        <v>21</v>
      </c>
      <c r="D56" s="10">
        <v>0</v>
      </c>
      <c r="E56" s="10">
        <v>0</v>
      </c>
      <c r="F56" s="298">
        <f>E56/' 2015.'!$O$1</f>
        <v>0</v>
      </c>
    </row>
    <row r="57" spans="2:6" ht="12.9" customHeight="1" x14ac:dyDescent="0.2">
      <c r="B57" s="2" t="s">
        <v>7</v>
      </c>
      <c r="C57" s="2" t="s">
        <v>22</v>
      </c>
      <c r="D57" s="10">
        <v>0</v>
      </c>
      <c r="E57" s="10">
        <v>0</v>
      </c>
      <c r="F57" s="298">
        <f>E57/' 2015.'!$O$1</f>
        <v>0</v>
      </c>
    </row>
    <row r="58" spans="2:6" ht="12.9" customHeight="1" x14ac:dyDescent="0.2">
      <c r="B58" s="2" t="s">
        <v>8</v>
      </c>
      <c r="C58" s="2" t="s">
        <v>23</v>
      </c>
      <c r="D58" s="10">
        <v>0</v>
      </c>
      <c r="E58" s="10">
        <v>0</v>
      </c>
      <c r="F58" s="298">
        <f>E58/' 2015.'!$O$1</f>
        <v>0</v>
      </c>
    </row>
    <row r="59" spans="2:6" ht="12.9" customHeight="1" x14ac:dyDescent="0.2">
      <c r="B59" s="2" t="s">
        <v>9</v>
      </c>
      <c r="C59" s="2" t="s">
        <v>24</v>
      </c>
      <c r="D59" s="10">
        <v>0</v>
      </c>
      <c r="E59" s="10">
        <v>0</v>
      </c>
      <c r="F59" s="298">
        <f>E59/' 2015.'!$O$1</f>
        <v>0</v>
      </c>
    </row>
    <row r="60" spans="2:6" ht="12.9" customHeight="1" x14ac:dyDescent="0.2">
      <c r="B60" s="2" t="s">
        <v>10</v>
      </c>
      <c r="C60" s="2" t="s">
        <v>25</v>
      </c>
      <c r="D60" s="10">
        <v>0</v>
      </c>
      <c r="E60" s="10">
        <v>0</v>
      </c>
      <c r="F60" s="298">
        <f>E60/' 2015.'!$O$1</f>
        <v>0</v>
      </c>
    </row>
    <row r="61" spans="2:6" ht="12.9" customHeight="1" x14ac:dyDescent="0.2">
      <c r="B61" s="2" t="s">
        <v>11</v>
      </c>
      <c r="C61" s="2" t="s">
        <v>26</v>
      </c>
      <c r="D61" s="10">
        <v>530</v>
      </c>
      <c r="E61" s="10">
        <v>5276</v>
      </c>
      <c r="F61" s="298">
        <f>E61/' 2015.'!$O$1</f>
        <v>700.24553719556707</v>
      </c>
    </row>
    <row r="62" spans="2:6" ht="12.9" customHeight="1" x14ac:dyDescent="0.2">
      <c r="B62" s="2" t="s">
        <v>12</v>
      </c>
      <c r="C62" s="2" t="s">
        <v>27</v>
      </c>
      <c r="D62" s="10">
        <v>2300</v>
      </c>
      <c r="E62" s="10">
        <v>14738</v>
      </c>
      <c r="F62" s="298">
        <f>E62/' 2015.'!$O$1</f>
        <v>1956.0687504147586</v>
      </c>
    </row>
    <row r="63" spans="2:6" ht="12.9" customHeight="1" x14ac:dyDescent="0.2">
      <c r="B63" s="2" t="s">
        <v>13</v>
      </c>
      <c r="C63" s="2" t="s">
        <v>28</v>
      </c>
      <c r="D63" s="10">
        <v>0</v>
      </c>
      <c r="E63" s="10">
        <v>0</v>
      </c>
      <c r="F63" s="298">
        <f>E63/' 2015.'!$O$1</f>
        <v>0</v>
      </c>
    </row>
    <row r="64" spans="2:6" ht="12.9" customHeight="1" x14ac:dyDescent="0.2">
      <c r="B64" s="2" t="s">
        <v>14</v>
      </c>
      <c r="C64" s="2" t="s">
        <v>29</v>
      </c>
      <c r="D64" s="10">
        <v>0</v>
      </c>
      <c r="E64" s="10">
        <v>0</v>
      </c>
      <c r="F64" s="298">
        <f>E64/' 2015.'!$O$1</f>
        <v>0</v>
      </c>
    </row>
    <row r="65" spans="2:6" ht="12.9" customHeight="1" x14ac:dyDescent="0.2">
      <c r="B65" s="2" t="s">
        <v>15</v>
      </c>
      <c r="C65" s="2" t="s">
        <v>30</v>
      </c>
      <c r="D65" s="10">
        <v>4500</v>
      </c>
      <c r="E65" s="10">
        <v>33133</v>
      </c>
      <c r="F65" s="298">
        <f>E65/' 2015.'!$O$1</f>
        <v>4397.5048112018048</v>
      </c>
    </row>
    <row r="66" spans="2:6" ht="12.9" customHeight="1" x14ac:dyDescent="0.2">
      <c r="B66" s="2" t="s">
        <v>16</v>
      </c>
      <c r="C66" s="2" t="s">
        <v>31</v>
      </c>
      <c r="D66" s="10">
        <v>0</v>
      </c>
      <c r="E66" s="10">
        <v>0</v>
      </c>
      <c r="F66" s="298">
        <f>E66/' 2015.'!$O$1</f>
        <v>0</v>
      </c>
    </row>
    <row r="67" spans="2:6" s="8" customFormat="1" ht="12.9" customHeight="1" x14ac:dyDescent="0.2">
      <c r="B67" s="16" t="s">
        <v>32</v>
      </c>
      <c r="C67" s="6"/>
      <c r="D67" s="17"/>
      <c r="E67" s="17">
        <f>SUM(E52:E66)</f>
        <v>53147</v>
      </c>
      <c r="F67" s="17">
        <f>E67/' 2015.'!$O$1</f>
        <v>7053.8190988121305</v>
      </c>
    </row>
    <row r="68" spans="2:6" ht="12.9" customHeight="1" x14ac:dyDescent="0.2">
      <c r="B68" s="18" t="s">
        <v>121</v>
      </c>
      <c r="C68" s="4"/>
      <c r="D68" s="19"/>
      <c r="E68" s="5">
        <f>+E67/1000000</f>
        <v>5.3147E-2</v>
      </c>
      <c r="F68" s="5">
        <f>E68/' 2015.'!$O$1</f>
        <v>7.0538190988121306E-3</v>
      </c>
    </row>
    <row r="69" spans="2:6" ht="12.9" customHeight="1" x14ac:dyDescent="0.2">
      <c r="B69" s="11"/>
      <c r="D69" s="10"/>
      <c r="E69" s="10"/>
      <c r="F69" s="298"/>
    </row>
    <row r="70" spans="2:6" s="165" customFormat="1" ht="12.9" customHeight="1" x14ac:dyDescent="0.2">
      <c r="B70" s="167"/>
      <c r="D70" s="166"/>
      <c r="E70" s="166"/>
      <c r="F70" s="298"/>
    </row>
    <row r="71" spans="2:6" s="165" customFormat="1" ht="12.9" customHeight="1" x14ac:dyDescent="0.25">
      <c r="B71" s="173" t="s">
        <v>84</v>
      </c>
      <c r="C71" s="171"/>
      <c r="D71" s="172"/>
      <c r="E71" s="172"/>
      <c r="F71" s="298"/>
    </row>
    <row r="72" spans="2:6" ht="12.9" customHeight="1" x14ac:dyDescent="0.25">
      <c r="B72" s="300" t="s">
        <v>122</v>
      </c>
      <c r="C72" s="171"/>
      <c r="D72" s="172"/>
      <c r="E72" s="172"/>
      <c r="F72" s="298"/>
    </row>
    <row r="73" spans="2:6" ht="12.9" customHeight="1" x14ac:dyDescent="0.2">
      <c r="B73" s="331"/>
      <c r="C73" s="331"/>
      <c r="D73" s="331"/>
      <c r="E73" s="331"/>
      <c r="F73" s="329"/>
    </row>
    <row r="74" spans="2:6" s="291" customFormat="1" ht="12.9" customHeight="1" x14ac:dyDescent="0.2">
      <c r="B74" s="7"/>
      <c r="C74" s="7"/>
      <c r="D74" s="7"/>
      <c r="E74" s="295" t="s">
        <v>59</v>
      </c>
      <c r="F74" s="295" t="s">
        <v>120</v>
      </c>
    </row>
    <row r="75" spans="2:6" ht="12.9" customHeight="1" x14ac:dyDescent="0.2">
      <c r="B75" s="3" t="s">
        <v>36</v>
      </c>
      <c r="E75" s="13">
        <f>+E22+E68</f>
        <v>2137.9107450000001</v>
      </c>
      <c r="F75" s="13">
        <f>E75/' 2015.'!$O$1</f>
        <v>283.74951821620544</v>
      </c>
    </row>
    <row r="76" spans="2:6" ht="12.9" customHeight="1" x14ac:dyDescent="0.2">
      <c r="B76" s="7" t="s">
        <v>37</v>
      </c>
      <c r="C76" s="7"/>
      <c r="D76" s="7"/>
      <c r="E76" s="20">
        <f>+E45</f>
        <v>631.72294599999998</v>
      </c>
      <c r="F76" s="20">
        <f>E76/' 2015.'!$O$1</f>
        <v>83.844043533081148</v>
      </c>
    </row>
    <row r="79" spans="2:6" ht="12.9" customHeight="1" x14ac:dyDescent="0.2">
      <c r="B79" s="302" t="s">
        <v>124</v>
      </c>
    </row>
  </sheetData>
  <mergeCells count="7">
    <mergeCell ref="B73:E73"/>
    <mergeCell ref="B4:C4"/>
    <mergeCell ref="B27:C27"/>
    <mergeCell ref="B50:C50"/>
    <mergeCell ref="D4:F4"/>
    <mergeCell ref="D27:F27"/>
    <mergeCell ref="D50:F50"/>
  </mergeCells>
  <pageMargins left="0.70866141732283472" right="0.70866141732283472" top="0.74803149606299213" bottom="0.74803149606299213" header="0.31496062992125984" footer="0.31496062992125984"/>
  <pageSetup paperSize="9" scale="78" orientation="portrait" horizontalDpi="300" verticalDpi="300" r:id="rId1"/>
  <ignoredErrors>
    <ignoredError sqref="B6:B20 B29:B43 B52:B66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84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" customWidth="1"/>
    <col min="2" max="3" width="10.28515625" style="3" customWidth="1"/>
    <col min="4" max="4" width="13.85546875" style="3" customWidth="1"/>
    <col min="5" max="5" width="14.140625" style="3" customWidth="1"/>
    <col min="6" max="6" width="14.140625" style="291" customWidth="1"/>
    <col min="7" max="7" width="10.28515625" style="3" customWidth="1"/>
    <col min="8" max="8" width="11.42578125" style="3" customWidth="1"/>
    <col min="9" max="10" width="17.85546875" style="3" customWidth="1"/>
    <col min="11" max="16384" width="9.28515625" style="3"/>
  </cols>
  <sheetData>
    <row r="2" spans="2:6" ht="12.9" customHeight="1" x14ac:dyDescent="0.3">
      <c r="B2" s="178" t="s">
        <v>85</v>
      </c>
      <c r="C2" s="175"/>
      <c r="D2" s="174"/>
      <c r="E2" s="174"/>
      <c r="F2" s="301"/>
    </row>
    <row r="3" spans="2:6" ht="12.9" customHeight="1" x14ac:dyDescent="0.2">
      <c r="B3" s="176"/>
      <c r="C3" s="174"/>
      <c r="D3" s="174"/>
      <c r="E3" s="174"/>
      <c r="F3" s="301"/>
    </row>
    <row r="4" spans="2:6" ht="22.5" customHeight="1" x14ac:dyDescent="0.2">
      <c r="B4" s="330" t="s">
        <v>56</v>
      </c>
      <c r="C4" s="330"/>
      <c r="D4" s="330" t="s">
        <v>57</v>
      </c>
      <c r="E4" s="330"/>
      <c r="F4" s="330"/>
    </row>
    <row r="5" spans="2:6" ht="20.399999999999999" x14ac:dyDescent="0.2">
      <c r="B5" s="177" t="s">
        <v>0</v>
      </c>
      <c r="C5" s="177" t="s">
        <v>1</v>
      </c>
      <c r="D5" s="177" t="s">
        <v>58</v>
      </c>
      <c r="E5" s="177" t="s">
        <v>59</v>
      </c>
      <c r="F5" s="295" t="s">
        <v>120</v>
      </c>
    </row>
    <row r="6" spans="2:6" ht="12.9" customHeight="1" x14ac:dyDescent="0.2">
      <c r="B6" s="247" t="s">
        <v>2</v>
      </c>
      <c r="C6" s="247" t="s">
        <v>17</v>
      </c>
      <c r="D6" s="10">
        <v>4124607</v>
      </c>
      <c r="E6" s="10">
        <v>20242215</v>
      </c>
      <c r="F6" s="298">
        <f>E6/' 2015.'!$O$1</f>
        <v>2686603.6233326695</v>
      </c>
    </row>
    <row r="7" spans="2:6" ht="12.9" customHeight="1" x14ac:dyDescent="0.2">
      <c r="B7" s="247" t="s">
        <v>3</v>
      </c>
      <c r="C7" s="247" t="s">
        <v>18</v>
      </c>
      <c r="D7" s="10">
        <v>2346871</v>
      </c>
      <c r="E7" s="10">
        <v>12130714</v>
      </c>
      <c r="F7" s="298">
        <f>E7/' 2015.'!$O$1</f>
        <v>1610022.4301546221</v>
      </c>
    </row>
    <row r="8" spans="2:6" ht="12.9" customHeight="1" x14ac:dyDescent="0.2">
      <c r="B8" s="247" t="s">
        <v>4</v>
      </c>
      <c r="C8" s="247" t="s">
        <v>19</v>
      </c>
      <c r="D8" s="10">
        <v>68581324</v>
      </c>
      <c r="E8" s="10">
        <v>17938144</v>
      </c>
      <c r="F8" s="298">
        <f>E8/' 2015.'!$O$1</f>
        <v>2380800.8494259738</v>
      </c>
    </row>
    <row r="9" spans="2:6" ht="12.9" customHeight="1" x14ac:dyDescent="0.2">
      <c r="B9" s="247" t="s">
        <v>5</v>
      </c>
      <c r="C9" s="247" t="s">
        <v>20</v>
      </c>
      <c r="D9" s="10">
        <v>7192320</v>
      </c>
      <c r="E9" s="10">
        <v>7005837</v>
      </c>
      <c r="F9" s="298">
        <f>E9/' 2015.'!$O$1</f>
        <v>929834.36193509854</v>
      </c>
    </row>
    <row r="10" spans="2:6" ht="12.9" customHeight="1" x14ac:dyDescent="0.2">
      <c r="B10" s="247" t="s">
        <v>6</v>
      </c>
      <c r="C10" s="247" t="s">
        <v>21</v>
      </c>
      <c r="D10" s="10">
        <v>440888440</v>
      </c>
      <c r="E10" s="10">
        <v>10105938</v>
      </c>
      <c r="F10" s="298">
        <f>E10/' 2015.'!$O$1</f>
        <v>1341288.4730240891</v>
      </c>
    </row>
    <row r="11" spans="2:6" ht="12.9" customHeight="1" x14ac:dyDescent="0.2">
      <c r="B11" s="247" t="s">
        <v>7</v>
      </c>
      <c r="C11" s="247" t="s">
        <v>22</v>
      </c>
      <c r="D11" s="10">
        <v>39204080</v>
      </c>
      <c r="E11" s="10">
        <v>2030142</v>
      </c>
      <c r="F11" s="298">
        <f>E11/' 2015.'!$O$1</f>
        <v>269446.14772048575</v>
      </c>
    </row>
    <row r="12" spans="2:6" ht="12.9" customHeight="1" x14ac:dyDescent="0.2">
      <c r="B12" s="247" t="s">
        <v>8</v>
      </c>
      <c r="C12" s="247" t="s">
        <v>23</v>
      </c>
      <c r="D12" s="10">
        <v>5331750</v>
      </c>
      <c r="E12" s="10">
        <v>4356610</v>
      </c>
      <c r="F12" s="298">
        <f>E12/' 2015.'!$O$1</f>
        <v>578221.51436724397</v>
      </c>
    </row>
    <row r="13" spans="2:6" ht="12.9" customHeight="1" x14ac:dyDescent="0.2">
      <c r="B13" s="247" t="s">
        <v>38</v>
      </c>
      <c r="C13" s="247" t="s">
        <v>39</v>
      </c>
      <c r="D13" s="10">
        <v>247620</v>
      </c>
      <c r="E13" s="10">
        <v>26167</v>
      </c>
      <c r="F13" s="298">
        <f>E13/' 2015.'!$O$1</f>
        <v>3472.9577277855196</v>
      </c>
    </row>
    <row r="14" spans="2:6" ht="12.9" customHeight="1" x14ac:dyDescent="0.2">
      <c r="B14" s="247" t="s">
        <v>9</v>
      </c>
      <c r="C14" s="247" t="s">
        <v>24</v>
      </c>
      <c r="D14" s="10">
        <v>16615780</v>
      </c>
      <c r="E14" s="10">
        <v>12912521</v>
      </c>
      <c r="F14" s="298">
        <f>E14/' 2015.'!$O$1</f>
        <v>1713786.0508328355</v>
      </c>
    </row>
    <row r="15" spans="2:6" ht="12.9" customHeight="1" x14ac:dyDescent="0.2">
      <c r="B15" s="247" t="s">
        <v>10</v>
      </c>
      <c r="C15" s="247" t="s">
        <v>25</v>
      </c>
      <c r="D15" s="10">
        <v>16050467</v>
      </c>
      <c r="E15" s="10">
        <v>112765480</v>
      </c>
      <c r="F15" s="298">
        <f>E15/' 2015.'!$O$1</f>
        <v>14966551.197823346</v>
      </c>
    </row>
    <row r="16" spans="2:6" ht="12.9" customHeight="1" x14ac:dyDescent="0.2">
      <c r="B16" s="247" t="s">
        <v>11</v>
      </c>
      <c r="C16" s="247" t="s">
        <v>26</v>
      </c>
      <c r="D16" s="10">
        <v>3819604</v>
      </c>
      <c r="E16" s="10">
        <v>39731515</v>
      </c>
      <c r="F16" s="298">
        <f>E16/' 2015.'!$O$1</f>
        <v>5273278.2533678412</v>
      </c>
    </row>
    <row r="17" spans="2:6" ht="12.9" customHeight="1" x14ac:dyDescent="0.2">
      <c r="B17" s="247" t="s">
        <v>12</v>
      </c>
      <c r="C17" s="247" t="s">
        <v>27</v>
      </c>
      <c r="D17" s="10">
        <v>26744205</v>
      </c>
      <c r="E17" s="10">
        <v>178046052</v>
      </c>
      <c r="F17" s="298">
        <f>E17/' 2015.'!$O$1</f>
        <v>23630772.048576545</v>
      </c>
    </row>
    <row r="18" spans="2:6" ht="12.9" customHeight="1" x14ac:dyDescent="0.2">
      <c r="B18" s="247" t="s">
        <v>13</v>
      </c>
      <c r="C18" s="247" t="s">
        <v>28</v>
      </c>
      <c r="D18" s="10">
        <v>3297950</v>
      </c>
      <c r="E18" s="10">
        <v>203667</v>
      </c>
      <c r="F18" s="298">
        <f>E18/' 2015.'!$O$1</f>
        <v>27031.256221381642</v>
      </c>
    </row>
    <row r="19" spans="2:6" ht="12.9" customHeight="1" x14ac:dyDescent="0.2">
      <c r="B19" s="247" t="s">
        <v>40</v>
      </c>
      <c r="C19" s="247" t="s">
        <v>41</v>
      </c>
      <c r="D19" s="10">
        <v>9893</v>
      </c>
      <c r="E19" s="10">
        <v>15196</v>
      </c>
      <c r="F19" s="298">
        <f>E19/' 2015.'!$O$1</f>
        <v>2016.8557966686574</v>
      </c>
    </row>
    <row r="20" spans="2:6" ht="12.9" customHeight="1" x14ac:dyDescent="0.2">
      <c r="B20" s="247" t="s">
        <v>42</v>
      </c>
      <c r="C20" s="247" t="s">
        <v>43</v>
      </c>
      <c r="D20" s="10">
        <v>1505</v>
      </c>
      <c r="E20" s="10">
        <v>5323</v>
      </c>
      <c r="F20" s="298">
        <f>E20/' 2015.'!$O$1</f>
        <v>706.4835091910544</v>
      </c>
    </row>
    <row r="21" spans="2:6" ht="12.9" customHeight="1" x14ac:dyDescent="0.2">
      <c r="B21" s="247" t="s">
        <v>14</v>
      </c>
      <c r="C21" s="247" t="s">
        <v>29</v>
      </c>
      <c r="D21" s="10">
        <v>4419896</v>
      </c>
      <c r="E21" s="10">
        <v>16471418</v>
      </c>
      <c r="F21" s="298">
        <f>E21/' 2015.'!$O$1</f>
        <v>2186132.8555312231</v>
      </c>
    </row>
    <row r="22" spans="2:6" ht="12.9" customHeight="1" x14ac:dyDescent="0.2">
      <c r="B22" s="247" t="s">
        <v>15</v>
      </c>
      <c r="C22" s="247" t="s">
        <v>30</v>
      </c>
      <c r="D22" s="10">
        <v>358546684</v>
      </c>
      <c r="E22" s="10">
        <v>2667843475</v>
      </c>
      <c r="F22" s="298">
        <f>E22/' 2015.'!$O$1</f>
        <v>354083678.41263521</v>
      </c>
    </row>
    <row r="23" spans="2:6" ht="12.9" customHeight="1" x14ac:dyDescent="0.2">
      <c r="B23" s="247" t="s">
        <v>16</v>
      </c>
      <c r="C23" s="247" t="s">
        <v>31</v>
      </c>
      <c r="D23" s="10">
        <v>10266389</v>
      </c>
      <c r="E23" s="10">
        <v>17509907</v>
      </c>
      <c r="F23" s="298">
        <f>E23/' 2015.'!$O$1</f>
        <v>2323964.0321189193</v>
      </c>
    </row>
    <row r="24" spans="2:6" s="8" customFormat="1" ht="12.9" customHeight="1" x14ac:dyDescent="0.2">
      <c r="B24" s="16" t="s">
        <v>32</v>
      </c>
      <c r="C24" s="6"/>
      <c r="D24" s="6"/>
      <c r="E24" s="17">
        <f>SUM(E6:E23)</f>
        <v>3119340321</v>
      </c>
      <c r="F24" s="17">
        <f>E24/' 2015.'!$O$1</f>
        <v>414007607.80410111</v>
      </c>
    </row>
    <row r="25" spans="2:6" ht="12.9" customHeight="1" x14ac:dyDescent="0.2">
      <c r="B25" s="18" t="s">
        <v>121</v>
      </c>
      <c r="C25" s="4"/>
      <c r="D25" s="19"/>
      <c r="E25" s="5">
        <f>+E24/1000000</f>
        <v>3119.3403210000001</v>
      </c>
      <c r="F25" s="5">
        <f>E25/' 2015.'!$O$1</f>
        <v>414.00760780410116</v>
      </c>
    </row>
    <row r="26" spans="2:6" ht="12.9" customHeight="1" x14ac:dyDescent="0.2">
      <c r="B26" s="11"/>
      <c r="D26" s="12"/>
      <c r="E26" s="12"/>
      <c r="F26" s="287"/>
    </row>
    <row r="27" spans="2:6" s="179" customFormat="1" ht="12.9" customHeight="1" x14ac:dyDescent="0.2">
      <c r="B27" s="180"/>
      <c r="D27" s="181"/>
      <c r="E27" s="181"/>
      <c r="F27" s="287"/>
    </row>
    <row r="28" spans="2:6" ht="12.9" customHeight="1" x14ac:dyDescent="0.25">
      <c r="B28" s="188" t="s">
        <v>86</v>
      </c>
      <c r="C28" s="182"/>
      <c r="D28" s="182"/>
      <c r="E28" s="182"/>
      <c r="F28" s="301"/>
    </row>
    <row r="29" spans="2:6" ht="12.9" customHeight="1" x14ac:dyDescent="0.2">
      <c r="B29" s="186"/>
      <c r="C29" s="182"/>
      <c r="D29" s="182"/>
      <c r="E29" s="182"/>
      <c r="F29" s="301"/>
    </row>
    <row r="30" spans="2:6" ht="22.5" customHeight="1" x14ac:dyDescent="0.2">
      <c r="B30" s="330" t="s">
        <v>56</v>
      </c>
      <c r="C30" s="330"/>
      <c r="D30" s="330" t="s">
        <v>61</v>
      </c>
      <c r="E30" s="330"/>
      <c r="F30" s="330"/>
    </row>
    <row r="31" spans="2:6" ht="20.399999999999999" x14ac:dyDescent="0.2">
      <c r="B31" s="187" t="s">
        <v>0</v>
      </c>
      <c r="C31" s="187" t="s">
        <v>1</v>
      </c>
      <c r="D31" s="187" t="s">
        <v>58</v>
      </c>
      <c r="E31" s="187" t="s">
        <v>59</v>
      </c>
      <c r="F31" s="295" t="s">
        <v>120</v>
      </c>
    </row>
    <row r="32" spans="2:6" ht="12.9" customHeight="1" x14ac:dyDescent="0.2">
      <c r="B32" s="2" t="s">
        <v>2</v>
      </c>
      <c r="C32" s="2" t="s">
        <v>17</v>
      </c>
      <c r="D32" s="10">
        <v>1016775</v>
      </c>
      <c r="E32" s="10">
        <v>5144627</v>
      </c>
      <c r="F32" s="298">
        <f>E32/' 2015.'!$O$1</f>
        <v>682809.34368571232</v>
      </c>
    </row>
    <row r="33" spans="2:6" ht="12.9" customHeight="1" x14ac:dyDescent="0.2">
      <c r="B33" s="2">
        <v>124</v>
      </c>
      <c r="C33" s="2" t="s">
        <v>18</v>
      </c>
      <c r="D33" s="10">
        <v>614719</v>
      </c>
      <c r="E33" s="10">
        <v>3258114</v>
      </c>
      <c r="F33" s="298">
        <f>E33/' 2015.'!$O$1</f>
        <v>432426.04021501093</v>
      </c>
    </row>
    <row r="34" spans="2:6" ht="12.9" customHeight="1" x14ac:dyDescent="0.2">
      <c r="B34" s="2" t="s">
        <v>4</v>
      </c>
      <c r="C34" s="2" t="s">
        <v>19</v>
      </c>
      <c r="D34" s="10">
        <v>11213704</v>
      </c>
      <c r="E34" s="10">
        <v>2959913</v>
      </c>
      <c r="F34" s="298">
        <f>E34/' 2015.'!$O$1</f>
        <v>392847.96602296102</v>
      </c>
    </row>
    <row r="35" spans="2:6" ht="12.9" customHeight="1" x14ac:dyDescent="0.2">
      <c r="B35" s="2" t="s">
        <v>5</v>
      </c>
      <c r="C35" s="2" t="s">
        <v>20</v>
      </c>
      <c r="D35" s="10">
        <v>2391930</v>
      </c>
      <c r="E35" s="10">
        <v>2369565</v>
      </c>
      <c r="F35" s="298">
        <f>E35/' 2015.'!$O$1</f>
        <v>314495.32152100338</v>
      </c>
    </row>
    <row r="36" spans="2:6" ht="12.9" customHeight="1" x14ac:dyDescent="0.2">
      <c r="B36" s="2" t="s">
        <v>6</v>
      </c>
      <c r="C36" s="2" t="s">
        <v>21</v>
      </c>
      <c r="D36" s="10">
        <v>139846970</v>
      </c>
      <c r="E36" s="10">
        <v>3376230</v>
      </c>
      <c r="F36" s="298">
        <f>E36/' 2015.'!$O$1</f>
        <v>448102.7274537129</v>
      </c>
    </row>
    <row r="37" spans="2:6" ht="12.9" customHeight="1" x14ac:dyDescent="0.2">
      <c r="B37" s="2" t="s">
        <v>7</v>
      </c>
      <c r="C37" s="2" t="s">
        <v>22</v>
      </c>
      <c r="D37" s="10">
        <v>4876700</v>
      </c>
      <c r="E37" s="10">
        <v>266231</v>
      </c>
      <c r="F37" s="298">
        <f>E37/' 2015.'!$O$1</f>
        <v>35334.926007034308</v>
      </c>
    </row>
    <row r="38" spans="2:6" ht="12.9" customHeight="1" x14ac:dyDescent="0.2">
      <c r="B38" s="2" t="s">
        <v>8</v>
      </c>
      <c r="C38" s="2" t="s">
        <v>23</v>
      </c>
      <c r="D38" s="10">
        <v>1509650</v>
      </c>
      <c r="E38" s="10">
        <v>1261368</v>
      </c>
      <c r="F38" s="298">
        <f>E38/' 2015.'!$O$1</f>
        <v>167412.30340434003</v>
      </c>
    </row>
    <row r="39" spans="2:6" ht="12.9" customHeight="1" x14ac:dyDescent="0.2">
      <c r="B39" s="2" t="s">
        <v>38</v>
      </c>
      <c r="C39" s="2" t="s">
        <v>39</v>
      </c>
      <c r="D39" s="10">
        <v>13020</v>
      </c>
      <c r="E39" s="10">
        <v>1506</v>
      </c>
      <c r="F39" s="298">
        <f>E39/' 2015.'!$O$1</f>
        <v>199.88054947242682</v>
      </c>
    </row>
    <row r="40" spans="2:6" ht="12.9" customHeight="1" x14ac:dyDescent="0.2">
      <c r="B40" s="2" t="s">
        <v>9</v>
      </c>
      <c r="C40" s="2" t="s">
        <v>24</v>
      </c>
      <c r="D40" s="10">
        <v>3790840</v>
      </c>
      <c r="E40" s="10">
        <v>3000972</v>
      </c>
      <c r="F40" s="298">
        <f>E40/' 2015.'!$O$1</f>
        <v>398297.43181365717</v>
      </c>
    </row>
    <row r="41" spans="2:6" ht="12.9" customHeight="1" x14ac:dyDescent="0.2">
      <c r="B41" s="2" t="s">
        <v>10</v>
      </c>
      <c r="C41" s="2" t="s">
        <v>25</v>
      </c>
      <c r="D41" s="10">
        <v>3518869</v>
      </c>
      <c r="E41" s="10">
        <v>25149132</v>
      </c>
      <c r="F41" s="298">
        <f>E41/' 2015.'!$O$1</f>
        <v>3337863.4282301413</v>
      </c>
    </row>
    <row r="42" spans="2:6" ht="12.9" customHeight="1" x14ac:dyDescent="0.2">
      <c r="B42" s="2" t="s">
        <v>11</v>
      </c>
      <c r="C42" s="2" t="s">
        <v>26</v>
      </c>
      <c r="D42" s="10">
        <v>818705</v>
      </c>
      <c r="E42" s="10">
        <v>8683476</v>
      </c>
      <c r="F42" s="298">
        <f>E42/' 2015.'!$O$1</f>
        <v>1152495.3215210033</v>
      </c>
    </row>
    <row r="43" spans="2:6" ht="12.9" customHeight="1" x14ac:dyDescent="0.2">
      <c r="B43" s="2" t="s">
        <v>12</v>
      </c>
      <c r="C43" s="2" t="s">
        <v>27</v>
      </c>
      <c r="D43" s="10">
        <v>4240969</v>
      </c>
      <c r="E43" s="10">
        <v>28931417</v>
      </c>
      <c r="F43" s="298">
        <f>E43/' 2015.'!$O$1</f>
        <v>3839858.9156546551</v>
      </c>
    </row>
    <row r="44" spans="2:6" ht="12.9" customHeight="1" x14ac:dyDescent="0.2">
      <c r="B44" s="2" t="s">
        <v>13</v>
      </c>
      <c r="C44" s="2" t="s">
        <v>28</v>
      </c>
      <c r="D44" s="10">
        <v>1986700</v>
      </c>
      <c r="E44" s="10">
        <v>129910</v>
      </c>
      <c r="F44" s="298">
        <f>E44/' 2015.'!$O$1</f>
        <v>17242.020041144071</v>
      </c>
    </row>
    <row r="45" spans="2:6" ht="12.9" customHeight="1" x14ac:dyDescent="0.2">
      <c r="B45" s="2" t="s">
        <v>40</v>
      </c>
      <c r="C45" s="2" t="s">
        <v>41</v>
      </c>
      <c r="D45" s="10">
        <v>650</v>
      </c>
      <c r="E45" s="10">
        <v>1117</v>
      </c>
      <c r="F45" s="298">
        <f>E45/' 2015.'!$O$1</f>
        <v>148.25137699913731</v>
      </c>
    </row>
    <row r="46" spans="2:6" ht="12.9" customHeight="1" x14ac:dyDescent="0.2">
      <c r="B46" s="2" t="s">
        <v>14</v>
      </c>
      <c r="C46" s="2" t="s">
        <v>29</v>
      </c>
      <c r="D46" s="10">
        <v>3528567</v>
      </c>
      <c r="E46" s="10">
        <v>13826785</v>
      </c>
      <c r="F46" s="298">
        <f>E46/' 2015.'!$O$1</f>
        <v>1835129.7365452251</v>
      </c>
    </row>
    <row r="47" spans="2:6" ht="12.9" customHeight="1" x14ac:dyDescent="0.2">
      <c r="B47" s="2" t="s">
        <v>15</v>
      </c>
      <c r="C47" s="2" t="s">
        <v>30</v>
      </c>
      <c r="D47" s="10">
        <v>103190719</v>
      </c>
      <c r="E47" s="10">
        <v>781072884</v>
      </c>
      <c r="F47" s="298">
        <f>E47/' 2015.'!$O$1</f>
        <v>103666186.74099143</v>
      </c>
    </row>
    <row r="48" spans="2:6" ht="12.9" customHeight="1" x14ac:dyDescent="0.2">
      <c r="B48" s="2" t="s">
        <v>16</v>
      </c>
      <c r="C48" s="2" t="s">
        <v>31</v>
      </c>
      <c r="D48" s="10">
        <v>1637397</v>
      </c>
      <c r="E48" s="10">
        <v>2829646</v>
      </c>
      <c r="F48" s="298">
        <f>E48/' 2015.'!$O$1</f>
        <v>375558.56393921294</v>
      </c>
    </row>
    <row r="49" spans="2:6" s="8" customFormat="1" ht="12.9" customHeight="1" x14ac:dyDescent="0.2">
      <c r="B49" s="6" t="s">
        <v>32</v>
      </c>
      <c r="C49" s="6"/>
      <c r="D49" s="17"/>
      <c r="E49" s="17">
        <f>SUM(E32:E48)</f>
        <v>882262893</v>
      </c>
      <c r="F49" s="17">
        <f>E49/' 2015.'!$O$1</f>
        <v>117096408.91897272</v>
      </c>
    </row>
    <row r="50" spans="2:6" ht="12.9" customHeight="1" x14ac:dyDescent="0.2">
      <c r="B50" s="18" t="s">
        <v>121</v>
      </c>
      <c r="C50" s="4"/>
      <c r="D50" s="19"/>
      <c r="E50" s="5">
        <f>+E49/1000000</f>
        <v>882.26289299999996</v>
      </c>
      <c r="F50" s="5">
        <f>E50/' 2015.'!$O$1</f>
        <v>117.09640891897271</v>
      </c>
    </row>
    <row r="51" spans="2:6" ht="12.9" customHeight="1" x14ac:dyDescent="0.2">
      <c r="B51" s="11"/>
      <c r="D51" s="12"/>
      <c r="E51" s="12"/>
      <c r="F51" s="287"/>
    </row>
    <row r="52" spans="2:6" s="183" customFormat="1" ht="12.9" customHeight="1" x14ac:dyDescent="0.2">
      <c r="B52" s="184"/>
      <c r="D52" s="185"/>
      <c r="E52" s="185"/>
      <c r="F52" s="287"/>
    </row>
    <row r="53" spans="2:6" ht="12.9" customHeight="1" x14ac:dyDescent="0.25">
      <c r="B53" s="195" t="s">
        <v>87</v>
      </c>
      <c r="C53" s="189"/>
      <c r="D53" s="189"/>
      <c r="E53" s="189"/>
      <c r="F53" s="301"/>
    </row>
    <row r="54" spans="2:6" ht="12.9" customHeight="1" x14ac:dyDescent="0.2">
      <c r="B54" s="193"/>
      <c r="C54" s="189"/>
      <c r="D54" s="189"/>
      <c r="E54" s="189"/>
      <c r="F54" s="301"/>
    </row>
    <row r="55" spans="2:6" ht="22.5" customHeight="1" x14ac:dyDescent="0.2">
      <c r="B55" s="330" t="s">
        <v>56</v>
      </c>
      <c r="C55" s="330"/>
      <c r="D55" s="330" t="s">
        <v>57</v>
      </c>
      <c r="E55" s="330"/>
      <c r="F55" s="330"/>
    </row>
    <row r="56" spans="2:6" ht="20.399999999999999" x14ac:dyDescent="0.2">
      <c r="B56" s="194" t="s">
        <v>0</v>
      </c>
      <c r="C56" s="194" t="s">
        <v>1</v>
      </c>
      <c r="D56" s="194" t="s">
        <v>58</v>
      </c>
      <c r="E56" s="194" t="s">
        <v>59</v>
      </c>
      <c r="F56" s="295" t="s">
        <v>120</v>
      </c>
    </row>
    <row r="57" spans="2:6" ht="12.9" customHeight="1" x14ac:dyDescent="0.2">
      <c r="B57" s="247" t="s">
        <v>2</v>
      </c>
      <c r="C57" s="247" t="s">
        <v>17</v>
      </c>
      <c r="D57" s="10">
        <v>0</v>
      </c>
      <c r="E57" s="10">
        <v>0</v>
      </c>
      <c r="F57" s="298">
        <f>E57/' 2015.'!$O$1</f>
        <v>0</v>
      </c>
    </row>
    <row r="58" spans="2:6" ht="12.9" customHeight="1" x14ac:dyDescent="0.2">
      <c r="B58" s="247">
        <v>124</v>
      </c>
      <c r="C58" s="247" t="s">
        <v>18</v>
      </c>
      <c r="D58" s="10">
        <v>100</v>
      </c>
      <c r="E58" s="10">
        <v>521</v>
      </c>
      <c r="F58" s="298">
        <f>E58/' 2015.'!$O$1</f>
        <v>69.148583184020168</v>
      </c>
    </row>
    <row r="59" spans="2:6" ht="12.9" customHeight="1" x14ac:dyDescent="0.2">
      <c r="B59" s="247" t="s">
        <v>4</v>
      </c>
      <c r="C59" s="247" t="s">
        <v>19</v>
      </c>
      <c r="D59" s="10">
        <v>0</v>
      </c>
      <c r="E59" s="10">
        <v>0</v>
      </c>
      <c r="F59" s="298">
        <f>E59/' 2015.'!$O$1</f>
        <v>0</v>
      </c>
    </row>
    <row r="60" spans="2:6" ht="12.9" customHeight="1" x14ac:dyDescent="0.2">
      <c r="B60" s="247" t="s">
        <v>5</v>
      </c>
      <c r="C60" s="247" t="s">
        <v>20</v>
      </c>
      <c r="D60" s="10">
        <v>0</v>
      </c>
      <c r="E60" s="10">
        <v>0</v>
      </c>
      <c r="F60" s="298">
        <f>E60/' 2015.'!$O$1</f>
        <v>0</v>
      </c>
    </row>
    <row r="61" spans="2:6" ht="12.9" customHeight="1" x14ac:dyDescent="0.2">
      <c r="B61" s="247" t="s">
        <v>6</v>
      </c>
      <c r="C61" s="247" t="s">
        <v>21</v>
      </c>
      <c r="D61" s="10">
        <v>0</v>
      </c>
      <c r="E61" s="10">
        <v>0</v>
      </c>
      <c r="F61" s="298">
        <f>E61/' 2015.'!$O$1</f>
        <v>0</v>
      </c>
    </row>
    <row r="62" spans="2:6" ht="12.9" customHeight="1" x14ac:dyDescent="0.2">
      <c r="B62" s="247" t="s">
        <v>7</v>
      </c>
      <c r="C62" s="247" t="s">
        <v>22</v>
      </c>
      <c r="D62" s="10">
        <v>0</v>
      </c>
      <c r="E62" s="10">
        <v>0</v>
      </c>
      <c r="F62" s="298">
        <f>E62/' 2015.'!$O$1</f>
        <v>0</v>
      </c>
    </row>
    <row r="63" spans="2:6" ht="12.9" customHeight="1" x14ac:dyDescent="0.2">
      <c r="B63" s="247" t="s">
        <v>8</v>
      </c>
      <c r="C63" s="247" t="s">
        <v>23</v>
      </c>
      <c r="D63" s="10">
        <v>0</v>
      </c>
      <c r="E63" s="10">
        <v>0</v>
      </c>
      <c r="F63" s="298">
        <f>E63/' 2015.'!$O$1</f>
        <v>0</v>
      </c>
    </row>
    <row r="64" spans="2:6" ht="12.9" customHeight="1" x14ac:dyDescent="0.2">
      <c r="B64" s="247" t="s">
        <v>9</v>
      </c>
      <c r="C64" s="247" t="s">
        <v>24</v>
      </c>
      <c r="D64" s="10">
        <v>0</v>
      </c>
      <c r="E64" s="10">
        <v>0</v>
      </c>
      <c r="F64" s="298">
        <f>E64/' 2015.'!$O$1</f>
        <v>0</v>
      </c>
    </row>
    <row r="65" spans="2:6" ht="12.9" customHeight="1" x14ac:dyDescent="0.2">
      <c r="B65" s="247" t="s">
        <v>10</v>
      </c>
      <c r="C65" s="247" t="s">
        <v>25</v>
      </c>
      <c r="D65" s="10">
        <v>0</v>
      </c>
      <c r="E65" s="10">
        <v>0</v>
      </c>
      <c r="F65" s="298">
        <f>E65/' 2015.'!$O$1</f>
        <v>0</v>
      </c>
    </row>
    <row r="66" spans="2:6" ht="12.9" customHeight="1" x14ac:dyDescent="0.2">
      <c r="B66" s="247" t="s">
        <v>11</v>
      </c>
      <c r="C66" s="247" t="s">
        <v>26</v>
      </c>
      <c r="D66" s="10">
        <v>710</v>
      </c>
      <c r="E66" s="10">
        <v>7329</v>
      </c>
      <c r="F66" s="298">
        <f>E66/' 2015.'!$O$1</f>
        <v>972.72546287079433</v>
      </c>
    </row>
    <row r="67" spans="2:6" ht="12.9" customHeight="1" x14ac:dyDescent="0.2">
      <c r="B67" s="247" t="s">
        <v>12</v>
      </c>
      <c r="C67" s="247" t="s">
        <v>27</v>
      </c>
      <c r="D67" s="10">
        <v>1000</v>
      </c>
      <c r="E67" s="10">
        <v>6443</v>
      </c>
      <c r="F67" s="298">
        <f>E67/' 2015.'!$O$1</f>
        <v>855.13305461543564</v>
      </c>
    </row>
    <row r="68" spans="2:6" ht="12.9" customHeight="1" x14ac:dyDescent="0.2">
      <c r="B68" s="247" t="s">
        <v>13</v>
      </c>
      <c r="C68" s="247" t="s">
        <v>28</v>
      </c>
      <c r="D68" s="10">
        <v>0</v>
      </c>
      <c r="E68" s="10">
        <v>0</v>
      </c>
      <c r="F68" s="298">
        <f>E68/' 2015.'!$O$1</f>
        <v>0</v>
      </c>
    </row>
    <row r="69" spans="2:6" ht="12.9" customHeight="1" x14ac:dyDescent="0.2">
      <c r="B69" s="247" t="s">
        <v>14</v>
      </c>
      <c r="C69" s="247" t="s">
        <v>29</v>
      </c>
      <c r="D69" s="10">
        <v>0</v>
      </c>
      <c r="E69" s="10">
        <v>0</v>
      </c>
      <c r="F69" s="298">
        <f>E69/' 2015.'!$O$1</f>
        <v>0</v>
      </c>
    </row>
    <row r="70" spans="2:6" ht="12.9" customHeight="1" x14ac:dyDescent="0.2">
      <c r="B70" s="247" t="s">
        <v>15</v>
      </c>
      <c r="C70" s="247" t="s">
        <v>30</v>
      </c>
      <c r="D70" s="10">
        <v>1590</v>
      </c>
      <c r="E70" s="10">
        <v>11716</v>
      </c>
      <c r="F70" s="298">
        <f>E70/' 2015.'!$O$1</f>
        <v>1554.9804233857587</v>
      </c>
    </row>
    <row r="71" spans="2:6" ht="12.9" customHeight="1" x14ac:dyDescent="0.2">
      <c r="B71" s="247" t="s">
        <v>16</v>
      </c>
      <c r="C71" s="247" t="s">
        <v>31</v>
      </c>
      <c r="D71" s="10">
        <v>0</v>
      </c>
      <c r="E71" s="10">
        <v>0</v>
      </c>
      <c r="F71" s="298">
        <f>E71/' 2015.'!$O$1</f>
        <v>0</v>
      </c>
    </row>
    <row r="72" spans="2:6" s="8" customFormat="1" ht="12.9" customHeight="1" x14ac:dyDescent="0.2">
      <c r="B72" s="6" t="s">
        <v>32</v>
      </c>
      <c r="C72" s="6"/>
      <c r="D72" s="17"/>
      <c r="E72" s="17">
        <f>SUM(E57:E71)</f>
        <v>26009</v>
      </c>
      <c r="F72" s="17">
        <f>E72/' 2015.'!$O$1</f>
        <v>3451.9875240560086</v>
      </c>
    </row>
    <row r="73" spans="2:6" ht="12.9" customHeight="1" x14ac:dyDescent="0.2">
      <c r="B73" s="18" t="s">
        <v>121</v>
      </c>
      <c r="C73" s="4"/>
      <c r="D73" s="19"/>
      <c r="E73" s="5">
        <f>+E72/1000000</f>
        <v>2.6009000000000001E-2</v>
      </c>
      <c r="F73" s="5">
        <f>E73/' 2015.'!$O$1</f>
        <v>3.4519875240560088E-3</v>
      </c>
    </row>
    <row r="74" spans="2:6" ht="12.9" customHeight="1" x14ac:dyDescent="0.2">
      <c r="B74" s="11"/>
      <c r="D74" s="10"/>
      <c r="E74" s="10"/>
      <c r="F74" s="298"/>
    </row>
    <row r="75" spans="2:6" s="190" customFormat="1" ht="12.9" customHeight="1" x14ac:dyDescent="0.2">
      <c r="B75" s="192"/>
      <c r="D75" s="191"/>
      <c r="E75" s="191"/>
      <c r="F75" s="298"/>
    </row>
    <row r="76" spans="2:6" s="190" customFormat="1" ht="12.9" customHeight="1" x14ac:dyDescent="0.25">
      <c r="B76" s="198" t="s">
        <v>88</v>
      </c>
      <c r="C76" s="196"/>
      <c r="D76" s="197"/>
      <c r="E76" s="197"/>
      <c r="F76" s="298"/>
    </row>
    <row r="77" spans="2:6" ht="12.9" customHeight="1" x14ac:dyDescent="0.25">
      <c r="B77" s="300" t="s">
        <v>122</v>
      </c>
      <c r="C77" s="196"/>
      <c r="D77" s="197"/>
      <c r="E77" s="197"/>
      <c r="F77" s="298"/>
    </row>
    <row r="78" spans="2:6" ht="12.9" customHeight="1" x14ac:dyDescent="0.2">
      <c r="B78" s="331"/>
      <c r="C78" s="331"/>
      <c r="D78" s="331"/>
      <c r="E78" s="331"/>
      <c r="F78" s="329"/>
    </row>
    <row r="79" spans="2:6" s="291" customFormat="1" ht="12.9" customHeight="1" x14ac:dyDescent="0.2">
      <c r="B79" s="7"/>
      <c r="C79" s="7"/>
      <c r="D79" s="7"/>
      <c r="E79" s="295" t="s">
        <v>59</v>
      </c>
      <c r="F79" s="295" t="s">
        <v>120</v>
      </c>
    </row>
    <row r="80" spans="2:6" ht="12.9" customHeight="1" x14ac:dyDescent="0.2">
      <c r="B80" s="3" t="s">
        <v>36</v>
      </c>
      <c r="E80" s="13">
        <f>+E25+E73</f>
        <v>3119.3663300000003</v>
      </c>
      <c r="F80" s="13">
        <f>E80/' 2015.'!$O$1</f>
        <v>414.0110597916252</v>
      </c>
    </row>
    <row r="81" spans="2:6" ht="12.9" customHeight="1" x14ac:dyDescent="0.2">
      <c r="B81" s="7" t="s">
        <v>37</v>
      </c>
      <c r="C81" s="7"/>
      <c r="D81" s="7"/>
      <c r="E81" s="20">
        <f>+E50</f>
        <v>882.26289299999996</v>
      </c>
      <c r="F81" s="20">
        <f>E81/' 2015.'!$O$1</f>
        <v>117.09640891897271</v>
      </c>
    </row>
    <row r="84" spans="2:6" ht="12.9" customHeight="1" x14ac:dyDescent="0.2">
      <c r="B84" s="302" t="s">
        <v>124</v>
      </c>
    </row>
  </sheetData>
  <mergeCells count="7">
    <mergeCell ref="B78:E78"/>
    <mergeCell ref="B4:C4"/>
    <mergeCell ref="B30:C30"/>
    <mergeCell ref="B55:C55"/>
    <mergeCell ref="D4:F4"/>
    <mergeCell ref="D30:F30"/>
    <mergeCell ref="D55:F55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45:B48 B57:B71 B6:B23 B32:B39 B40:B44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" customWidth="1"/>
    <col min="2" max="3" width="10.28515625" style="3" customWidth="1"/>
    <col min="4" max="4" width="13.85546875" style="3" customWidth="1"/>
    <col min="5" max="5" width="14.140625" style="3" customWidth="1"/>
    <col min="6" max="6" width="14.140625" style="291" customWidth="1"/>
    <col min="7" max="7" width="10.28515625" style="3" customWidth="1"/>
    <col min="8" max="8" width="11.42578125" style="3" customWidth="1"/>
    <col min="9" max="10" width="17.85546875" style="3" customWidth="1"/>
    <col min="11" max="16384" width="9.28515625" style="3"/>
  </cols>
  <sheetData>
    <row r="2" spans="2:6" ht="12.9" customHeight="1" x14ac:dyDescent="0.3">
      <c r="B2" s="206" t="s">
        <v>89</v>
      </c>
      <c r="C2" s="201"/>
      <c r="D2" s="199"/>
      <c r="E2" s="199"/>
      <c r="F2" s="301"/>
    </row>
    <row r="3" spans="2:6" ht="12.9" customHeight="1" x14ac:dyDescent="0.2">
      <c r="B3" s="204"/>
      <c r="C3" s="199"/>
      <c r="D3" s="199"/>
      <c r="E3" s="199"/>
      <c r="F3" s="301"/>
    </row>
    <row r="4" spans="2:6" ht="22.5" customHeight="1" x14ac:dyDescent="0.2">
      <c r="B4" s="330" t="s">
        <v>56</v>
      </c>
      <c r="C4" s="330"/>
      <c r="D4" s="330" t="s">
        <v>57</v>
      </c>
      <c r="E4" s="330"/>
      <c r="F4" s="330"/>
    </row>
    <row r="5" spans="2:6" ht="20.399999999999999" x14ac:dyDescent="0.2">
      <c r="B5" s="205" t="s">
        <v>0</v>
      </c>
      <c r="C5" s="205" t="s">
        <v>1</v>
      </c>
      <c r="D5" s="205" t="s">
        <v>58</v>
      </c>
      <c r="E5" s="205" t="s">
        <v>59</v>
      </c>
      <c r="F5" s="295" t="s">
        <v>120</v>
      </c>
    </row>
    <row r="6" spans="2:6" ht="12.9" customHeight="1" x14ac:dyDescent="0.2">
      <c r="B6" s="247" t="s">
        <v>2</v>
      </c>
      <c r="C6" s="247" t="s">
        <v>17</v>
      </c>
      <c r="D6" s="10">
        <v>2975946</v>
      </c>
      <c r="E6" s="10">
        <v>14189697</v>
      </c>
      <c r="F6" s="298">
        <f>E6/' 2015.'!$O$1</f>
        <v>1883296.4363925939</v>
      </c>
    </row>
    <row r="7" spans="2:6" ht="12.9" customHeight="1" x14ac:dyDescent="0.2">
      <c r="B7" s="247" t="s">
        <v>3</v>
      </c>
      <c r="C7" s="247" t="s">
        <v>18</v>
      </c>
      <c r="D7" s="10">
        <v>2049937</v>
      </c>
      <c r="E7" s="10">
        <v>10210229</v>
      </c>
      <c r="F7" s="298">
        <f>E7/' 2015.'!$O$1</f>
        <v>1355130.267436459</v>
      </c>
    </row>
    <row r="8" spans="2:6" ht="12.9" customHeight="1" x14ac:dyDescent="0.2">
      <c r="B8" s="247" t="s">
        <v>4</v>
      </c>
      <c r="C8" s="247" t="s">
        <v>19</v>
      </c>
      <c r="D8" s="10">
        <v>59908280</v>
      </c>
      <c r="E8" s="10">
        <v>15611913</v>
      </c>
      <c r="F8" s="298">
        <f>E8/' 2015.'!$O$1</f>
        <v>2072056.9380848098</v>
      </c>
    </row>
    <row r="9" spans="2:6" ht="12.9" customHeight="1" x14ac:dyDescent="0.2">
      <c r="B9" s="247" t="s">
        <v>5</v>
      </c>
      <c r="C9" s="247" t="s">
        <v>20</v>
      </c>
      <c r="D9" s="10">
        <v>3496060</v>
      </c>
      <c r="E9" s="10">
        <v>3440763</v>
      </c>
      <c r="F9" s="298">
        <f>E9/' 2015.'!$O$1</f>
        <v>456667.72844913398</v>
      </c>
    </row>
    <row r="10" spans="2:6" ht="12.9" customHeight="1" x14ac:dyDescent="0.2">
      <c r="B10" s="247" t="s">
        <v>6</v>
      </c>
      <c r="C10" s="247" t="s">
        <v>21</v>
      </c>
      <c r="D10" s="10">
        <v>452555500</v>
      </c>
      <c r="E10" s="10">
        <v>10298689</v>
      </c>
      <c r="F10" s="298">
        <f>E10/' 2015.'!$O$1</f>
        <v>1366870.9270688167</v>
      </c>
    </row>
    <row r="11" spans="2:6" ht="12.9" customHeight="1" x14ac:dyDescent="0.2">
      <c r="B11" s="247" t="s">
        <v>7</v>
      </c>
      <c r="C11" s="247" t="s">
        <v>22</v>
      </c>
      <c r="D11" s="10">
        <v>49208000</v>
      </c>
      <c r="E11" s="10">
        <v>2509043</v>
      </c>
      <c r="F11" s="298">
        <f>E11/' 2015.'!$O$1</f>
        <v>333007.23339305859</v>
      </c>
    </row>
    <row r="12" spans="2:6" ht="12.9" customHeight="1" x14ac:dyDescent="0.2">
      <c r="B12" s="247" t="s">
        <v>8</v>
      </c>
      <c r="C12" s="247" t="s">
        <v>23</v>
      </c>
      <c r="D12" s="10">
        <v>2959150</v>
      </c>
      <c r="E12" s="10">
        <v>2343670</v>
      </c>
      <c r="F12" s="298">
        <f>E12/' 2015.'!$O$1</f>
        <v>311058.46439710661</v>
      </c>
    </row>
    <row r="13" spans="2:6" ht="12.9" customHeight="1" x14ac:dyDescent="0.2">
      <c r="B13" s="247" t="s">
        <v>38</v>
      </c>
      <c r="C13" s="247" t="s">
        <v>39</v>
      </c>
      <c r="D13" s="10">
        <v>185420</v>
      </c>
      <c r="E13" s="10">
        <v>16760</v>
      </c>
      <c r="F13" s="298">
        <f>E13/' 2015.'!$O$1</f>
        <v>2224.4342690291323</v>
      </c>
    </row>
    <row r="14" spans="2:6" ht="12.9" customHeight="1" x14ac:dyDescent="0.2">
      <c r="B14" s="247" t="s">
        <v>9</v>
      </c>
      <c r="C14" s="247" t="s">
        <v>24</v>
      </c>
      <c r="D14" s="10">
        <v>7561615</v>
      </c>
      <c r="E14" s="10">
        <v>5771671</v>
      </c>
      <c r="F14" s="298">
        <f>E14/' 2015.'!$O$1</f>
        <v>766032.38436525315</v>
      </c>
    </row>
    <row r="15" spans="2:6" ht="12.9" customHeight="1" x14ac:dyDescent="0.2">
      <c r="B15" s="247" t="s">
        <v>10</v>
      </c>
      <c r="C15" s="247" t="s">
        <v>25</v>
      </c>
      <c r="D15" s="10">
        <v>12921074</v>
      </c>
      <c r="E15" s="10">
        <v>88353496</v>
      </c>
      <c r="F15" s="298">
        <f>E15/' 2015.'!$O$1</f>
        <v>11726524.122370429</v>
      </c>
    </row>
    <row r="16" spans="2:6" ht="12.9" customHeight="1" x14ac:dyDescent="0.2">
      <c r="B16" s="247" t="s">
        <v>11</v>
      </c>
      <c r="C16" s="247" t="s">
        <v>26</v>
      </c>
      <c r="D16" s="10">
        <v>2808112</v>
      </c>
      <c r="E16" s="10">
        <v>28507026</v>
      </c>
      <c r="F16" s="298">
        <f>E16/' 2015.'!$O$1</f>
        <v>3783532.5502687637</v>
      </c>
    </row>
    <row r="17" spans="2:6" ht="12.9" customHeight="1" x14ac:dyDescent="0.2">
      <c r="B17" s="247" t="s">
        <v>12</v>
      </c>
      <c r="C17" s="247" t="s">
        <v>27</v>
      </c>
      <c r="D17" s="10">
        <v>19249584</v>
      </c>
      <c r="E17" s="10">
        <v>127200741</v>
      </c>
      <c r="F17" s="298">
        <f>E17/' 2015.'!$O$1</f>
        <v>16882439.57794147</v>
      </c>
    </row>
    <row r="18" spans="2:6" ht="12.9" customHeight="1" x14ac:dyDescent="0.2">
      <c r="B18" s="247" t="s">
        <v>13</v>
      </c>
      <c r="C18" s="247" t="s">
        <v>28</v>
      </c>
      <c r="D18" s="10">
        <v>3076660</v>
      </c>
      <c r="E18" s="10">
        <v>181881</v>
      </c>
      <c r="F18" s="298">
        <f>E18/' 2015.'!$O$1</f>
        <v>24139.7571172606</v>
      </c>
    </row>
    <row r="19" spans="2:6" ht="12.9" customHeight="1" x14ac:dyDescent="0.2">
      <c r="B19" s="247" t="s">
        <v>40</v>
      </c>
      <c r="C19" s="247" t="s">
        <v>41</v>
      </c>
      <c r="D19" s="10">
        <v>12186</v>
      </c>
      <c r="E19" s="10">
        <v>18654</v>
      </c>
      <c r="F19" s="298">
        <f>E19/' 2015.'!$O$1</f>
        <v>2475.8112681664343</v>
      </c>
    </row>
    <row r="20" spans="2:6" ht="12.9" customHeight="1" x14ac:dyDescent="0.2">
      <c r="B20" s="247" t="s">
        <v>42</v>
      </c>
      <c r="C20" s="247" t="s">
        <v>43</v>
      </c>
      <c r="D20" s="10">
        <v>2902</v>
      </c>
      <c r="E20" s="10">
        <v>10178</v>
      </c>
      <c r="F20" s="298">
        <f>E20/' 2015.'!$O$1</f>
        <v>1350.8527440440639</v>
      </c>
    </row>
    <row r="21" spans="2:6" ht="12.9" customHeight="1" x14ac:dyDescent="0.2">
      <c r="B21" s="247" t="s">
        <v>14</v>
      </c>
      <c r="C21" s="247" t="s">
        <v>29</v>
      </c>
      <c r="D21" s="10">
        <v>4696168</v>
      </c>
      <c r="E21" s="10">
        <v>17408596</v>
      </c>
      <c r="F21" s="298">
        <f>E21/' 2015.'!$O$1</f>
        <v>2310517.7516756253</v>
      </c>
    </row>
    <row r="22" spans="2:6" ht="12.9" customHeight="1" x14ac:dyDescent="0.2">
      <c r="B22" s="247" t="s">
        <v>15</v>
      </c>
      <c r="C22" s="247" t="s">
        <v>30</v>
      </c>
      <c r="D22" s="10">
        <v>417999658</v>
      </c>
      <c r="E22" s="10">
        <v>3092188225</v>
      </c>
      <c r="F22" s="298">
        <f>E22/' 2015.'!$O$1</f>
        <v>410403905.36863756</v>
      </c>
    </row>
    <row r="23" spans="2:6" ht="12.9" customHeight="1" x14ac:dyDescent="0.2">
      <c r="B23" s="247" t="s">
        <v>16</v>
      </c>
      <c r="C23" s="247" t="s">
        <v>31</v>
      </c>
      <c r="D23" s="10">
        <v>10737338</v>
      </c>
      <c r="E23" s="10">
        <v>18153381</v>
      </c>
      <c r="F23" s="298">
        <f>E23/' 2015.'!$O$1</f>
        <v>2409367.7085407125</v>
      </c>
    </row>
    <row r="24" spans="2:6" s="8" customFormat="1" ht="12.9" customHeight="1" x14ac:dyDescent="0.2">
      <c r="B24" s="16" t="s">
        <v>32</v>
      </c>
      <c r="C24" s="6"/>
      <c r="D24" s="6"/>
      <c r="E24" s="17">
        <f>SUM(E6:E23)</f>
        <v>3436414613</v>
      </c>
      <c r="F24" s="17">
        <f>E24/' 2015.'!$O$1</f>
        <v>456090598.31442028</v>
      </c>
    </row>
    <row r="25" spans="2:6" ht="12.9" customHeight="1" x14ac:dyDescent="0.2">
      <c r="B25" s="18" t="s">
        <v>121</v>
      </c>
      <c r="C25" s="4"/>
      <c r="D25" s="19"/>
      <c r="E25" s="5">
        <f>+E24/1000000</f>
        <v>3436.4146129999999</v>
      </c>
      <c r="F25" s="5">
        <f>E25/' 2015.'!$O$1</f>
        <v>456.09059831442028</v>
      </c>
    </row>
    <row r="26" spans="2:6" ht="12.9" customHeight="1" x14ac:dyDescent="0.2">
      <c r="B26" s="11"/>
      <c r="D26" s="12"/>
      <c r="E26" s="12"/>
      <c r="F26" s="287"/>
    </row>
    <row r="27" spans="2:6" s="200" customFormat="1" ht="12.9" customHeight="1" x14ac:dyDescent="0.2">
      <c r="B27" s="202"/>
      <c r="D27" s="203"/>
      <c r="E27" s="203"/>
      <c r="F27" s="287"/>
    </row>
    <row r="28" spans="2:6" ht="12.9" customHeight="1" x14ac:dyDescent="0.25">
      <c r="B28" s="213" t="s">
        <v>90</v>
      </c>
      <c r="C28" s="207"/>
      <c r="D28" s="207"/>
      <c r="E28" s="207"/>
      <c r="F28" s="301"/>
    </row>
    <row r="29" spans="2:6" ht="12.9" customHeight="1" x14ac:dyDescent="0.2">
      <c r="B29" s="211"/>
      <c r="C29" s="207"/>
      <c r="D29" s="207"/>
      <c r="E29" s="207"/>
      <c r="F29" s="301"/>
    </row>
    <row r="30" spans="2:6" ht="22.5" customHeight="1" x14ac:dyDescent="0.2">
      <c r="B30" s="330" t="s">
        <v>56</v>
      </c>
      <c r="C30" s="330"/>
      <c r="D30" s="330" t="s">
        <v>61</v>
      </c>
      <c r="E30" s="330"/>
      <c r="F30" s="330"/>
    </row>
    <row r="31" spans="2:6" ht="20.399999999999999" x14ac:dyDescent="0.2">
      <c r="B31" s="212" t="s">
        <v>0</v>
      </c>
      <c r="C31" s="212" t="s">
        <v>1</v>
      </c>
      <c r="D31" s="212" t="s">
        <v>58</v>
      </c>
      <c r="E31" s="212" t="s">
        <v>59</v>
      </c>
      <c r="F31" s="295" t="s">
        <v>120</v>
      </c>
    </row>
    <row r="32" spans="2:6" ht="12.9" customHeight="1" x14ac:dyDescent="0.2">
      <c r="B32" s="2" t="s">
        <v>2</v>
      </c>
      <c r="C32" s="2" t="s">
        <v>17</v>
      </c>
      <c r="D32" s="10">
        <v>939790</v>
      </c>
      <c r="E32" s="10">
        <v>4567347</v>
      </c>
      <c r="F32" s="298">
        <f>E32/' 2015.'!$O$1</f>
        <v>606191.12084411702</v>
      </c>
    </row>
    <row r="33" spans="2:6" ht="12.9" customHeight="1" x14ac:dyDescent="0.2">
      <c r="B33" s="2">
        <v>124</v>
      </c>
      <c r="C33" s="2" t="s">
        <v>18</v>
      </c>
      <c r="D33" s="10">
        <v>670935</v>
      </c>
      <c r="E33" s="10">
        <v>3428213</v>
      </c>
      <c r="F33" s="298">
        <f>E33/' 2015.'!$O$1</f>
        <v>455002.05720353039</v>
      </c>
    </row>
    <row r="34" spans="2:6" ht="12.9" customHeight="1" x14ac:dyDescent="0.2">
      <c r="B34" s="2" t="s">
        <v>4</v>
      </c>
      <c r="C34" s="2" t="s">
        <v>19</v>
      </c>
      <c r="D34" s="10">
        <v>11340615</v>
      </c>
      <c r="E34" s="10">
        <v>3067896</v>
      </c>
      <c r="F34" s="298">
        <f>E34/' 2015.'!$O$1</f>
        <v>407179.77304399759</v>
      </c>
    </row>
    <row r="35" spans="2:6" ht="12.9" customHeight="1" x14ac:dyDescent="0.2">
      <c r="B35" s="2" t="s">
        <v>5</v>
      </c>
      <c r="C35" s="2" t="s">
        <v>20</v>
      </c>
      <c r="D35" s="10">
        <v>1620990</v>
      </c>
      <c r="E35" s="10">
        <v>1610518</v>
      </c>
      <c r="F35" s="298">
        <f>E35/' 2015.'!$O$1</f>
        <v>213752.47196230671</v>
      </c>
    </row>
    <row r="36" spans="2:6" ht="12.9" customHeight="1" x14ac:dyDescent="0.2">
      <c r="B36" s="2" t="s">
        <v>6</v>
      </c>
      <c r="C36" s="2" t="s">
        <v>21</v>
      </c>
      <c r="D36" s="10">
        <v>121779185</v>
      </c>
      <c r="E36" s="10">
        <v>2925289</v>
      </c>
      <c r="F36" s="298">
        <f>E36/' 2015.'!$O$1</f>
        <v>388252.57150441303</v>
      </c>
    </row>
    <row r="37" spans="2:6" ht="12.9" customHeight="1" x14ac:dyDescent="0.2">
      <c r="B37" s="2" t="s">
        <v>7</v>
      </c>
      <c r="C37" s="2" t="s">
        <v>22</v>
      </c>
      <c r="D37" s="10">
        <v>3904000</v>
      </c>
      <c r="E37" s="10">
        <v>210666</v>
      </c>
      <c r="F37" s="298">
        <f>E37/' 2015.'!$O$1</f>
        <v>27960.183157475611</v>
      </c>
    </row>
    <row r="38" spans="2:6" ht="12.9" customHeight="1" x14ac:dyDescent="0.2">
      <c r="B38" s="2" t="s">
        <v>8</v>
      </c>
      <c r="C38" s="2" t="s">
        <v>23</v>
      </c>
      <c r="D38" s="10">
        <v>922800</v>
      </c>
      <c r="E38" s="10">
        <v>747844</v>
      </c>
      <c r="F38" s="298">
        <f>E38/' 2015.'!$O$1</f>
        <v>99255.955936027603</v>
      </c>
    </row>
    <row r="39" spans="2:6" ht="12.9" customHeight="1" x14ac:dyDescent="0.2">
      <c r="B39" s="2" t="s">
        <v>38</v>
      </c>
      <c r="C39" s="2" t="s">
        <v>39</v>
      </c>
      <c r="D39" s="10">
        <v>10210</v>
      </c>
      <c r="E39" s="10">
        <v>954</v>
      </c>
      <c r="F39" s="298">
        <f>E39/' 2015.'!$O$1</f>
        <v>126.61755922755324</v>
      </c>
    </row>
    <row r="40" spans="2:6" ht="12.9" customHeight="1" x14ac:dyDescent="0.2">
      <c r="B40" s="2" t="s">
        <v>9</v>
      </c>
      <c r="C40" s="2" t="s">
        <v>24</v>
      </c>
      <c r="D40" s="10">
        <v>2322490</v>
      </c>
      <c r="E40" s="10">
        <v>1815585</v>
      </c>
      <c r="F40" s="298">
        <f>E40/' 2015.'!$O$1</f>
        <v>240969.54011546884</v>
      </c>
    </row>
    <row r="41" spans="2:6" ht="12.9" customHeight="1" x14ac:dyDescent="0.2">
      <c r="B41" s="2" t="s">
        <v>10</v>
      </c>
      <c r="C41" s="2" t="s">
        <v>25</v>
      </c>
      <c r="D41" s="10">
        <v>3141527</v>
      </c>
      <c r="E41" s="10">
        <v>21724195</v>
      </c>
      <c r="F41" s="298">
        <f>E41/' 2015.'!$O$1</f>
        <v>2883296.1709469771</v>
      </c>
    </row>
    <row r="42" spans="2:6" ht="12.9" customHeight="1" x14ac:dyDescent="0.2">
      <c r="B42" s="2" t="s">
        <v>11</v>
      </c>
      <c r="C42" s="2" t="s">
        <v>26</v>
      </c>
      <c r="D42" s="10">
        <v>822655</v>
      </c>
      <c r="E42" s="10">
        <v>8613059</v>
      </c>
      <c r="F42" s="298">
        <f>E42/' 2015.'!$O$1</f>
        <v>1143149.3795208705</v>
      </c>
    </row>
    <row r="43" spans="2:6" ht="12.9" customHeight="1" x14ac:dyDescent="0.2">
      <c r="B43" s="2" t="s">
        <v>12</v>
      </c>
      <c r="C43" s="2" t="s">
        <v>27</v>
      </c>
      <c r="D43" s="10">
        <v>4257121</v>
      </c>
      <c r="E43" s="10">
        <v>28595326</v>
      </c>
      <c r="F43" s="298">
        <f>E43/' 2015.'!$O$1</f>
        <v>3795251.9742517751</v>
      </c>
    </row>
    <row r="44" spans="2:6" ht="12.9" customHeight="1" x14ac:dyDescent="0.2">
      <c r="B44" s="2" t="s">
        <v>13</v>
      </c>
      <c r="C44" s="2" t="s">
        <v>28</v>
      </c>
      <c r="D44" s="10">
        <v>1699140</v>
      </c>
      <c r="E44" s="10">
        <v>110849</v>
      </c>
      <c r="F44" s="298">
        <f>E44/' 2015.'!$O$1</f>
        <v>14712.190589952883</v>
      </c>
    </row>
    <row r="45" spans="2:6" ht="12.9" customHeight="1" x14ac:dyDescent="0.2">
      <c r="B45" s="2" t="s">
        <v>40</v>
      </c>
      <c r="C45" s="2" t="s">
        <v>41</v>
      </c>
      <c r="D45" s="10">
        <v>263</v>
      </c>
      <c r="E45" s="10">
        <v>446</v>
      </c>
      <c r="F45" s="298">
        <f>E45/' 2015.'!$O$1</f>
        <v>59.19437255292322</v>
      </c>
    </row>
    <row r="46" spans="2:6" ht="12.9" customHeight="1" x14ac:dyDescent="0.2">
      <c r="B46" s="25" t="s">
        <v>42</v>
      </c>
      <c r="C46" s="25" t="s">
        <v>43</v>
      </c>
      <c r="D46" s="10">
        <v>182</v>
      </c>
      <c r="E46" s="10">
        <v>720</v>
      </c>
      <c r="F46" s="298">
        <f>E46/' 2015.'!$O$1</f>
        <v>95.560422058530747</v>
      </c>
    </row>
    <row r="47" spans="2:6" ht="12.9" customHeight="1" x14ac:dyDescent="0.2">
      <c r="B47" s="2" t="s">
        <v>14</v>
      </c>
      <c r="C47" s="2" t="s">
        <v>29</v>
      </c>
      <c r="D47" s="10">
        <v>3642103</v>
      </c>
      <c r="E47" s="10">
        <v>13966010</v>
      </c>
      <c r="F47" s="298">
        <f>E47/' 2015.'!$O$1</f>
        <v>1853608.0695467514</v>
      </c>
    </row>
    <row r="48" spans="2:6" ht="12.9" customHeight="1" x14ac:dyDescent="0.2">
      <c r="B48" s="2" t="s">
        <v>15</v>
      </c>
      <c r="C48" s="2" t="s">
        <v>30</v>
      </c>
      <c r="D48" s="10">
        <v>128770250</v>
      </c>
      <c r="E48" s="10">
        <v>971652225</v>
      </c>
      <c r="F48" s="298">
        <f>E48/' 2015.'!$O$1</f>
        <v>128960412.10432012</v>
      </c>
    </row>
    <row r="49" spans="2:6" ht="12.9" customHeight="1" x14ac:dyDescent="0.2">
      <c r="B49" s="2" t="s">
        <v>16</v>
      </c>
      <c r="C49" s="2" t="s">
        <v>31</v>
      </c>
      <c r="D49" s="10">
        <v>1848202</v>
      </c>
      <c r="E49" s="10">
        <v>3158937</v>
      </c>
      <c r="F49" s="298">
        <f>E49/' 2015.'!$O$1</f>
        <v>419262.99024487357</v>
      </c>
    </row>
    <row r="50" spans="2:6" s="8" customFormat="1" ht="12.9" customHeight="1" x14ac:dyDescent="0.2">
      <c r="B50" s="6" t="s">
        <v>32</v>
      </c>
      <c r="C50" s="6"/>
      <c r="D50" s="17"/>
      <c r="E50" s="17">
        <f>SUM(E32:E49)</f>
        <v>1066196079</v>
      </c>
      <c r="F50" s="17">
        <f>E50/' 2015.'!$O$1</f>
        <v>141508537.9255425</v>
      </c>
    </row>
    <row r="51" spans="2:6" ht="12.9" customHeight="1" x14ac:dyDescent="0.2">
      <c r="B51" s="18" t="s">
        <v>121</v>
      </c>
      <c r="C51" s="4"/>
      <c r="D51" s="19"/>
      <c r="E51" s="5">
        <f>+E50/1000000</f>
        <v>1066.1960790000001</v>
      </c>
      <c r="F51" s="5">
        <f>E51/' 2015.'!$O$1</f>
        <v>141.5085379255425</v>
      </c>
    </row>
    <row r="52" spans="2:6" ht="12.9" customHeight="1" x14ac:dyDescent="0.2">
      <c r="B52" s="11"/>
      <c r="D52" s="12"/>
      <c r="E52" s="12"/>
      <c r="F52" s="287"/>
    </row>
    <row r="53" spans="2:6" s="208" customFormat="1" ht="12.9" customHeight="1" x14ac:dyDescent="0.2">
      <c r="B53" s="209"/>
      <c r="D53" s="210"/>
      <c r="E53" s="210"/>
      <c r="F53" s="287"/>
    </row>
    <row r="54" spans="2:6" ht="12.9" customHeight="1" x14ac:dyDescent="0.25">
      <c r="B54" s="220" t="s">
        <v>91</v>
      </c>
      <c r="C54" s="214"/>
      <c r="D54" s="214"/>
      <c r="E54" s="214"/>
      <c r="F54" s="301"/>
    </row>
    <row r="55" spans="2:6" ht="12.9" customHeight="1" x14ac:dyDescent="0.2">
      <c r="B55" s="218"/>
      <c r="C55" s="214"/>
      <c r="D55" s="214"/>
      <c r="E55" s="214"/>
      <c r="F55" s="301"/>
    </row>
    <row r="56" spans="2:6" ht="22.5" customHeight="1" x14ac:dyDescent="0.2">
      <c r="B56" s="330" t="s">
        <v>56</v>
      </c>
      <c r="C56" s="330"/>
      <c r="D56" s="330" t="s">
        <v>57</v>
      </c>
      <c r="E56" s="330"/>
      <c r="F56" s="330"/>
    </row>
    <row r="57" spans="2:6" ht="20.399999999999999" x14ac:dyDescent="0.2">
      <c r="B57" s="219" t="s">
        <v>0</v>
      </c>
      <c r="C57" s="219" t="s">
        <v>1</v>
      </c>
      <c r="D57" s="219" t="s">
        <v>58</v>
      </c>
      <c r="E57" s="219" t="s">
        <v>59</v>
      </c>
      <c r="F57" s="295" t="s">
        <v>120</v>
      </c>
    </row>
    <row r="58" spans="2:6" ht="12.9" customHeight="1" x14ac:dyDescent="0.2">
      <c r="B58" s="247" t="s">
        <v>2</v>
      </c>
      <c r="C58" s="247" t="s">
        <v>17</v>
      </c>
      <c r="D58" s="10">
        <v>0</v>
      </c>
      <c r="E58" s="10">
        <v>0</v>
      </c>
      <c r="F58" s="298">
        <f>E58/' 2015.'!$O$1</f>
        <v>0</v>
      </c>
    </row>
    <row r="59" spans="2:6" ht="12.9" customHeight="1" x14ac:dyDescent="0.2">
      <c r="B59" s="247">
        <v>124</v>
      </c>
      <c r="C59" s="247" t="s">
        <v>18</v>
      </c>
      <c r="D59" s="10">
        <v>200</v>
      </c>
      <c r="E59" s="10">
        <v>950</v>
      </c>
      <c r="F59" s="298">
        <f>E59/' 2015.'!$O$1</f>
        <v>126.08666799389475</v>
      </c>
    </row>
    <row r="60" spans="2:6" ht="12.9" customHeight="1" x14ac:dyDescent="0.2">
      <c r="B60" s="247" t="s">
        <v>4</v>
      </c>
      <c r="C60" s="247" t="s">
        <v>19</v>
      </c>
      <c r="D60" s="10">
        <v>0</v>
      </c>
      <c r="E60" s="10">
        <v>0</v>
      </c>
      <c r="F60" s="298">
        <f>E60/' 2015.'!$O$1</f>
        <v>0</v>
      </c>
    </row>
    <row r="61" spans="2:6" ht="12.9" customHeight="1" x14ac:dyDescent="0.2">
      <c r="B61" s="247" t="s">
        <v>5</v>
      </c>
      <c r="C61" s="247" t="s">
        <v>20</v>
      </c>
      <c r="D61" s="10">
        <v>0</v>
      </c>
      <c r="E61" s="10">
        <v>0</v>
      </c>
      <c r="F61" s="298">
        <f>E61/' 2015.'!$O$1</f>
        <v>0</v>
      </c>
    </row>
    <row r="62" spans="2:6" ht="12.9" customHeight="1" x14ac:dyDescent="0.2">
      <c r="B62" s="247" t="s">
        <v>6</v>
      </c>
      <c r="C62" s="247" t="s">
        <v>21</v>
      </c>
      <c r="D62" s="10">
        <v>0</v>
      </c>
      <c r="E62" s="10">
        <v>0</v>
      </c>
      <c r="F62" s="298">
        <f>E62/' 2015.'!$O$1</f>
        <v>0</v>
      </c>
    </row>
    <row r="63" spans="2:6" ht="12.9" customHeight="1" x14ac:dyDescent="0.2">
      <c r="B63" s="247" t="s">
        <v>7</v>
      </c>
      <c r="C63" s="247" t="s">
        <v>22</v>
      </c>
      <c r="D63" s="10">
        <v>0</v>
      </c>
      <c r="E63" s="10">
        <v>0</v>
      </c>
      <c r="F63" s="298">
        <f>E63/' 2015.'!$O$1</f>
        <v>0</v>
      </c>
    </row>
    <row r="64" spans="2:6" ht="12.9" customHeight="1" x14ac:dyDescent="0.2">
      <c r="B64" s="247" t="s">
        <v>8</v>
      </c>
      <c r="C64" s="247" t="s">
        <v>23</v>
      </c>
      <c r="D64" s="10">
        <v>0</v>
      </c>
      <c r="E64" s="10">
        <v>0</v>
      </c>
      <c r="F64" s="298">
        <f>E64/' 2015.'!$O$1</f>
        <v>0</v>
      </c>
    </row>
    <row r="65" spans="2:6" ht="12.9" customHeight="1" x14ac:dyDescent="0.2">
      <c r="B65" s="247" t="s">
        <v>9</v>
      </c>
      <c r="C65" s="247" t="s">
        <v>24</v>
      </c>
      <c r="D65" s="10">
        <v>0</v>
      </c>
      <c r="E65" s="10">
        <v>0</v>
      </c>
      <c r="F65" s="298">
        <f>E65/' 2015.'!$O$1</f>
        <v>0</v>
      </c>
    </row>
    <row r="66" spans="2:6" ht="12.9" customHeight="1" x14ac:dyDescent="0.2">
      <c r="B66" s="247" t="s">
        <v>10</v>
      </c>
      <c r="C66" s="247" t="s">
        <v>25</v>
      </c>
      <c r="D66" s="10">
        <v>0</v>
      </c>
      <c r="E66" s="10">
        <v>0</v>
      </c>
      <c r="F66" s="298">
        <f>E66/' 2015.'!$O$1</f>
        <v>0</v>
      </c>
    </row>
    <row r="67" spans="2:6" ht="12.9" customHeight="1" x14ac:dyDescent="0.2">
      <c r="B67" s="247" t="s">
        <v>11</v>
      </c>
      <c r="C67" s="247" t="s">
        <v>26</v>
      </c>
      <c r="D67" s="10">
        <v>400</v>
      </c>
      <c r="E67" s="10">
        <v>4120</v>
      </c>
      <c r="F67" s="298">
        <f>E67/' 2015.'!$O$1</f>
        <v>546.81797066825936</v>
      </c>
    </row>
    <row r="68" spans="2:6" ht="12.9" customHeight="1" x14ac:dyDescent="0.2">
      <c r="B68" s="247" t="s">
        <v>12</v>
      </c>
      <c r="C68" s="247" t="s">
        <v>27</v>
      </c>
      <c r="D68" s="10">
        <v>1100</v>
      </c>
      <c r="E68" s="10">
        <v>7033</v>
      </c>
      <c r="F68" s="298">
        <f>E68/' 2015.'!$O$1</f>
        <v>933.43951158006496</v>
      </c>
    </row>
    <row r="69" spans="2:6" ht="12.9" customHeight="1" x14ac:dyDescent="0.2">
      <c r="B69" s="247" t="s">
        <v>13</v>
      </c>
      <c r="C69" s="247" t="s">
        <v>28</v>
      </c>
      <c r="D69" s="10">
        <v>0</v>
      </c>
      <c r="E69" s="10">
        <v>0</v>
      </c>
      <c r="F69" s="298">
        <f>E69/' 2015.'!$O$1</f>
        <v>0</v>
      </c>
    </row>
    <row r="70" spans="2:6" ht="12.9" customHeight="1" x14ac:dyDescent="0.2">
      <c r="B70" s="247" t="s">
        <v>14</v>
      </c>
      <c r="C70" s="247" t="s">
        <v>29</v>
      </c>
      <c r="D70" s="10">
        <v>0</v>
      </c>
      <c r="E70" s="10">
        <v>0</v>
      </c>
      <c r="F70" s="298">
        <f>E70/' 2015.'!$O$1</f>
        <v>0</v>
      </c>
    </row>
    <row r="71" spans="2:6" ht="12.9" customHeight="1" x14ac:dyDescent="0.2">
      <c r="B71" s="247" t="s">
        <v>15</v>
      </c>
      <c r="C71" s="247" t="s">
        <v>30</v>
      </c>
      <c r="D71" s="10">
        <v>4535</v>
      </c>
      <c r="E71" s="10">
        <v>33374</v>
      </c>
      <c r="F71" s="298">
        <f>E71/' 2015.'!$O$1</f>
        <v>4429.4910080297295</v>
      </c>
    </row>
    <row r="72" spans="2:6" ht="12.9" customHeight="1" x14ac:dyDescent="0.2">
      <c r="B72" s="247" t="s">
        <v>16</v>
      </c>
      <c r="C72" s="247" t="s">
        <v>31</v>
      </c>
      <c r="D72" s="10">
        <v>0</v>
      </c>
      <c r="E72" s="10">
        <v>0</v>
      </c>
      <c r="F72" s="298">
        <f>E72/' 2015.'!$O$1</f>
        <v>0</v>
      </c>
    </row>
    <row r="73" spans="2:6" s="8" customFormat="1" ht="12.9" customHeight="1" x14ac:dyDescent="0.2">
      <c r="B73" s="6" t="s">
        <v>32</v>
      </c>
      <c r="C73" s="6"/>
      <c r="D73" s="17"/>
      <c r="E73" s="17">
        <f>SUM(E58:E72)</f>
        <v>45477</v>
      </c>
      <c r="F73" s="17">
        <f>E73/' 2015.'!$O$1</f>
        <v>6035.8351582719488</v>
      </c>
    </row>
    <row r="74" spans="2:6" ht="12.9" customHeight="1" x14ac:dyDescent="0.2">
      <c r="B74" s="18" t="s">
        <v>121</v>
      </c>
      <c r="C74" s="4"/>
      <c r="D74" s="19"/>
      <c r="E74" s="5">
        <f>+E73/1000000</f>
        <v>4.5476999999999997E-2</v>
      </c>
      <c r="F74" s="5">
        <f>E74/' 2015.'!$O$1</f>
        <v>6.0358351582719483E-3</v>
      </c>
    </row>
    <row r="75" spans="2:6" ht="12.9" customHeight="1" x14ac:dyDescent="0.2">
      <c r="B75" s="11"/>
      <c r="D75" s="10"/>
      <c r="E75" s="10"/>
      <c r="F75" s="298"/>
    </row>
    <row r="76" spans="2:6" s="215" customFormat="1" ht="12.9" customHeight="1" x14ac:dyDescent="0.2">
      <c r="B76" s="217"/>
      <c r="D76" s="216"/>
      <c r="E76" s="216"/>
      <c r="F76" s="298"/>
    </row>
    <row r="77" spans="2:6" s="215" customFormat="1" ht="12.9" customHeight="1" x14ac:dyDescent="0.25">
      <c r="B77" s="223" t="s">
        <v>92</v>
      </c>
      <c r="C77" s="221"/>
      <c r="D77" s="222"/>
      <c r="E77" s="222"/>
      <c r="F77" s="298"/>
    </row>
    <row r="78" spans="2:6" ht="12.9" customHeight="1" x14ac:dyDescent="0.25">
      <c r="B78" s="300" t="s">
        <v>122</v>
      </c>
      <c r="C78" s="221"/>
      <c r="D78" s="222"/>
      <c r="E78" s="222"/>
      <c r="F78" s="298"/>
    </row>
    <row r="79" spans="2:6" ht="12.9" customHeight="1" x14ac:dyDescent="0.2">
      <c r="B79" s="331"/>
      <c r="C79" s="331"/>
      <c r="D79" s="331"/>
      <c r="E79" s="331"/>
      <c r="F79" s="329"/>
    </row>
    <row r="80" spans="2:6" s="291" customFormat="1" ht="12.9" customHeight="1" x14ac:dyDescent="0.2">
      <c r="B80" s="7"/>
      <c r="C80" s="7"/>
      <c r="D80" s="7"/>
      <c r="E80" s="295" t="s">
        <v>59</v>
      </c>
      <c r="F80" s="295" t="s">
        <v>120</v>
      </c>
    </row>
    <row r="81" spans="2:6" ht="12.9" customHeight="1" x14ac:dyDescent="0.2">
      <c r="B81" s="3" t="s">
        <v>36</v>
      </c>
      <c r="E81" s="13">
        <f>+E25+E74</f>
        <v>3436.46009</v>
      </c>
      <c r="F81" s="13">
        <f>E81/' 2015.'!$O$1</f>
        <v>456.09663414957856</v>
      </c>
    </row>
    <row r="82" spans="2:6" ht="12.9" customHeight="1" x14ac:dyDescent="0.2">
      <c r="B82" s="7" t="s">
        <v>37</v>
      </c>
      <c r="C82" s="7"/>
      <c r="D82" s="7"/>
      <c r="E82" s="20">
        <f>+E51</f>
        <v>1066.1960790000001</v>
      </c>
      <c r="F82" s="20">
        <f>E82/' 2015.'!$O$1</f>
        <v>141.5085379255425</v>
      </c>
    </row>
    <row r="85" spans="2:6" ht="12.9" customHeight="1" x14ac:dyDescent="0.2">
      <c r="B85" s="302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3 B46:B49 B58:B72 B32:B4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14</vt:i4>
      </vt:variant>
    </vt:vector>
  </HeadingPairs>
  <TitlesOfParts>
    <vt:vector size="14" baseType="lpstr">
      <vt:lpstr>graf. prikaz 2015</vt:lpstr>
      <vt:lpstr>siječanj 2015</vt:lpstr>
      <vt:lpstr>veljača 2015</vt:lpstr>
      <vt:lpstr>ožujak 2015</vt:lpstr>
      <vt:lpstr>travanj 2015</vt:lpstr>
      <vt:lpstr>svibanj 2015</vt:lpstr>
      <vt:lpstr>lipanj 2015</vt:lpstr>
      <vt:lpstr>srpanj 2015</vt:lpstr>
      <vt:lpstr>kolovoz 2015</vt:lpstr>
      <vt:lpstr>rujan 2015</vt:lpstr>
      <vt:lpstr>listopad 2015</vt:lpstr>
      <vt:lpstr>studeni 2015</vt:lpstr>
      <vt:lpstr>prosinac 2015</vt:lpstr>
      <vt:lpstr> 2015.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2022-09-22T12:08:49Z</dcterms:modified>
</cp:coreProperties>
</file>