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3$\scolak\Documents\0_WEB\000_RADI SE\"/>
    </mc:Choice>
  </mc:AlternateContent>
  <bookViews>
    <workbookView xWindow="-28920" yWindow="-120" windowWidth="29040" windowHeight="15840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7" l="1"/>
  <c r="H16" i="7"/>
  <c r="H15" i="7"/>
  <c r="H14" i="7"/>
  <c r="H13" i="7"/>
  <c r="H12" i="7"/>
  <c r="H11" i="7"/>
  <c r="H10" i="7"/>
  <c r="H9" i="7"/>
  <c r="H8" i="7"/>
  <c r="H23" i="7" l="1"/>
  <c r="G23" i="7"/>
  <c r="C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23" i="7" l="1"/>
  <c r="E25" i="7" s="1"/>
</calcChain>
</file>

<file path=xl/sharedStrings.xml><?xml version="1.0" encoding="utf-8"?>
<sst xmlns="http://schemas.openxmlformats.org/spreadsheetml/2006/main" count="38" uniqueCount="34">
  <si>
    <t>Stanje gotovog novca izvan trezora HNB-a i gotovinskih centara</t>
  </si>
  <si>
    <t>50 lp</t>
  </si>
  <si>
    <t>20 lp</t>
  </si>
  <si>
    <t>10 lp</t>
  </si>
  <si>
    <t>5 lp</t>
  </si>
  <si>
    <t>2 lp</t>
  </si>
  <si>
    <t>1 lp</t>
  </si>
  <si>
    <t>Novčanice kuna</t>
  </si>
  <si>
    <t>Kovani novac kuna i lipa</t>
  </si>
  <si>
    <t>Apoeni</t>
  </si>
  <si>
    <t>Komada</t>
  </si>
  <si>
    <t>Kuna</t>
  </si>
  <si>
    <t>Ukupno novčanice i kovani novac</t>
  </si>
  <si>
    <t>1.000 –</t>
  </si>
  <si>
    <t>25 – kn</t>
  </si>
  <si>
    <t>500 –</t>
  </si>
  <si>
    <t>5– kn</t>
  </si>
  <si>
    <r>
      <t xml:space="preserve">200 – </t>
    </r>
    <r>
      <rPr>
        <sz val="9"/>
        <color theme="1"/>
        <rFont val="Calibri"/>
        <family val="2"/>
        <charset val="238"/>
        <scheme val="minor"/>
      </rPr>
      <t>1</t>
    </r>
  </si>
  <si>
    <t>2 – kn</t>
  </si>
  <si>
    <r>
      <t xml:space="preserve">200– </t>
    </r>
    <r>
      <rPr>
        <sz val="9"/>
        <color theme="1"/>
        <rFont val="Calibri"/>
        <family val="2"/>
        <charset val="238"/>
        <scheme val="minor"/>
      </rPr>
      <t>2</t>
    </r>
    <r>
      <rPr>
        <sz val="8"/>
        <color theme="1"/>
        <rFont val="Arial"/>
        <family val="2"/>
        <charset val="238"/>
      </rPr>
      <t/>
    </r>
  </si>
  <si>
    <t>1– kn</t>
  </si>
  <si>
    <r>
      <t xml:space="preserve">100 – </t>
    </r>
    <r>
      <rPr>
        <sz val="9"/>
        <color theme="1"/>
        <rFont val="Calibri"/>
        <family val="2"/>
        <charset val="238"/>
        <scheme val="minor"/>
      </rPr>
      <t>1</t>
    </r>
  </si>
  <si>
    <r>
      <t xml:space="preserve">100– </t>
    </r>
    <r>
      <rPr>
        <sz val="9"/>
        <color theme="1"/>
        <rFont val="Calibri"/>
        <family val="2"/>
        <charset val="238"/>
        <scheme val="minor"/>
      </rPr>
      <t>2</t>
    </r>
    <r>
      <rPr>
        <sz val="8"/>
        <color theme="1"/>
        <rFont val="Arial"/>
        <family val="2"/>
        <charset val="238"/>
      </rPr>
      <t/>
    </r>
  </si>
  <si>
    <r>
      <t xml:space="preserve">50– </t>
    </r>
    <r>
      <rPr>
        <sz val="9"/>
        <color theme="1"/>
        <rFont val="Calibri"/>
        <family val="2"/>
        <charset val="238"/>
        <scheme val="minor"/>
      </rPr>
      <t>1</t>
    </r>
  </si>
  <si>
    <r>
      <t xml:space="preserve">50– </t>
    </r>
    <r>
      <rPr>
        <sz val="9"/>
        <color theme="1"/>
        <rFont val="Calibri"/>
        <family val="2"/>
        <charset val="238"/>
        <scheme val="minor"/>
      </rPr>
      <t>2</t>
    </r>
    <r>
      <rPr>
        <sz val="8"/>
        <color theme="1"/>
        <rFont val="Arial"/>
        <family val="2"/>
        <charset val="238"/>
      </rPr>
      <t/>
    </r>
  </si>
  <si>
    <r>
      <t xml:space="preserve">20 – </t>
    </r>
    <r>
      <rPr>
        <sz val="9"/>
        <color theme="1"/>
        <rFont val="Calibri"/>
        <family val="2"/>
        <charset val="238"/>
        <scheme val="minor"/>
      </rPr>
      <t>1</t>
    </r>
  </si>
  <si>
    <r>
      <t xml:space="preserve">20 – </t>
    </r>
    <r>
      <rPr>
        <sz val="9"/>
        <color theme="1"/>
        <rFont val="Calibri"/>
        <family val="2"/>
        <charset val="238"/>
        <scheme val="minor"/>
      </rPr>
      <t>2</t>
    </r>
    <r>
      <rPr>
        <sz val="8"/>
        <color theme="1"/>
        <rFont val="Arial"/>
        <family val="2"/>
        <charset val="238"/>
      </rPr>
      <t/>
    </r>
  </si>
  <si>
    <r>
      <t xml:space="preserve">10 – </t>
    </r>
    <r>
      <rPr>
        <sz val="9"/>
        <color theme="1"/>
        <rFont val="Calibri"/>
        <family val="2"/>
        <charset val="238"/>
        <scheme val="minor"/>
      </rPr>
      <t>1</t>
    </r>
  </si>
  <si>
    <r>
      <t xml:space="preserve">10– </t>
    </r>
    <r>
      <rPr>
        <sz val="9"/>
        <color theme="1"/>
        <rFont val="Calibri"/>
        <family val="2"/>
        <charset val="238"/>
        <scheme val="minor"/>
      </rPr>
      <t>2</t>
    </r>
    <r>
      <rPr>
        <sz val="8"/>
        <color theme="1"/>
        <rFont val="Arial"/>
        <family val="2"/>
        <charset val="238"/>
      </rPr>
      <t/>
    </r>
  </si>
  <si>
    <r>
      <t xml:space="preserve">10– </t>
    </r>
    <r>
      <rPr>
        <sz val="9"/>
        <color theme="1"/>
        <rFont val="Calibri"/>
        <family val="2"/>
        <charset val="238"/>
        <scheme val="minor"/>
      </rPr>
      <t>3</t>
    </r>
    <r>
      <rPr>
        <sz val="8"/>
        <color theme="1"/>
        <rFont val="Arial"/>
        <family val="2"/>
        <charset val="238"/>
      </rPr>
      <t/>
    </r>
  </si>
  <si>
    <r>
      <t xml:space="preserve">5 – </t>
    </r>
    <r>
      <rPr>
        <sz val="9"/>
        <color theme="1"/>
        <rFont val="Calibri"/>
        <family val="2"/>
        <charset val="238"/>
        <scheme val="minor"/>
      </rPr>
      <t>1</t>
    </r>
  </si>
  <si>
    <r>
      <t xml:space="preserve">5 – </t>
    </r>
    <r>
      <rPr>
        <sz val="9"/>
        <color theme="1"/>
        <rFont val="Calibri"/>
        <family val="2"/>
        <charset val="238"/>
        <scheme val="minor"/>
      </rPr>
      <t>2</t>
    </r>
    <r>
      <rPr>
        <sz val="8"/>
        <color theme="1"/>
        <rFont val="Arial"/>
        <family val="2"/>
        <charset val="238"/>
      </rPr>
      <t/>
    </r>
  </si>
  <si>
    <t xml:space="preserve">Total </t>
  </si>
  <si>
    <t xml:space="preserve">Stanje 31. prosinca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</si>
</sst>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">
    <xf numFmtId="164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2" fillId="0" borderId="0" applyNumberFormat="0" applyFill="0" applyBorder="0" applyAlignment="0" applyProtection="0"/>
    <xf numFmtId="164" fontId="6" fillId="0" borderId="1" applyNumberFormat="0" applyFill="0" applyAlignment="0" applyProtection="0"/>
    <xf numFmtId="164" fontId="5" fillId="0" borderId="2" applyNumberFormat="0" applyFill="0" applyProtection="0">
      <alignment horizontal="right" vertical="center" wrapText="1"/>
    </xf>
    <xf numFmtId="164" fontId="5" fillId="0" borderId="0" applyNumberFormat="0" applyFill="0" applyBorder="0" applyAlignment="0" applyProtection="0"/>
    <xf numFmtId="164" fontId="6" fillId="0" borderId="3" applyNumberFormat="0" applyFont="0" applyFill="0" applyAlignment="0" applyProtection="0"/>
    <xf numFmtId="164" fontId="5" fillId="0" borderId="3" applyNumberFormat="0" applyFill="0" applyAlignment="0" applyProtection="0"/>
    <xf numFmtId="164" fontId="5" fillId="0" borderId="1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0" fontId="1" fillId="0" borderId="0"/>
  </cellStyleXfs>
  <cellXfs count="15">
    <xf numFmtId="164" fontId="0" fillId="0" borderId="0" xfId="0"/>
    <xf numFmtId="164" fontId="4" fillId="0" borderId="0" xfId="2" applyNumberFormat="1"/>
    <xf numFmtId="164" fontId="5" fillId="0" borderId="2" xfId="5">
      <alignment horizontal="right" vertical="center" wrapText="1"/>
    </xf>
    <xf numFmtId="164" fontId="0" fillId="0" borderId="0" xfId="0" applyAlignment="1">
      <alignment horizontal="right"/>
    </xf>
    <xf numFmtId="164" fontId="3" fillId="0" borderId="0" xfId="1" applyNumberFormat="1"/>
    <xf numFmtId="164" fontId="0" fillId="0" borderId="0" xfId="0"/>
    <xf numFmtId="164" fontId="5" fillId="0" borderId="2" xfId="5" applyAlignment="1">
      <alignment horizontal="left" vertical="center" wrapText="1"/>
    </xf>
    <xf numFmtId="164" fontId="0" fillId="0" borderId="0" xfId="0" quotePrefix="1"/>
    <xf numFmtId="3" fontId="5" fillId="0" borderId="3" xfId="8" applyNumberFormat="1"/>
    <xf numFmtId="3" fontId="0" fillId="0" borderId="0" xfId="0" applyNumberFormat="1"/>
    <xf numFmtId="3" fontId="0" fillId="0" borderId="0" xfId="0" applyNumberFormat="1"/>
    <xf numFmtId="164" fontId="5" fillId="0" borderId="2" xfId="5" applyAlignment="1">
      <alignment horizontal="center" vertical="center" wrapText="1"/>
    </xf>
    <xf numFmtId="3" fontId="0" fillId="0" borderId="0" xfId="0" applyNumberFormat="1"/>
    <xf numFmtId="3" fontId="5" fillId="0" borderId="1" xfId="9" applyNumberFormat="1"/>
    <xf numFmtId="4" fontId="5" fillId="0" borderId="1" xfId="9" applyNumberFormat="1"/>
  </cellXfs>
  <cellStyles count="23">
    <cellStyle name="Dobro" xfId="10" builtinId="26" hidden="1"/>
    <cellStyle name="Hiperveza" xfId="20" builtinId="8" hidden="1"/>
    <cellStyle name="Hiperveza" xfId="21" builtinId="8" hidden="1"/>
    <cellStyle name="Izlaz" xfId="14" builtinId="21" hidden="1"/>
    <cellStyle name="Izračun" xfId="15" builtinId="22" hidden="1"/>
    <cellStyle name="Loše" xfId="11" builtinId="27" hidden="1"/>
    <cellStyle name="Međunaslov u tablici" xfId="6"/>
    <cellStyle name="Napomene" xfId="3"/>
    <cellStyle name="Naslov 1" xfId="1" builtinId="16" customBuiltin="1"/>
    <cellStyle name="Naslov 2" xfId="2" builtinId="17" customBuiltin="1"/>
    <cellStyle name="Neutralno" xfId="12" builtinId="28" hidden="1"/>
    <cellStyle name="Normal 2" xfId="22"/>
    <cellStyle name="Normalno" xfId="0" builtinId="0" customBuiltin="1"/>
    <cellStyle name="Povezana ćelija" xfId="16" builtinId="24" hidden="1"/>
    <cellStyle name="Provjera ćelije" xfId="17" builtinId="23" hidden="1"/>
    <cellStyle name="Tanka linija ispod" xfId="7"/>
    <cellStyle name="Tekst objašnjenja" xfId="19" builtinId="53" hidden="1"/>
    <cellStyle name="Tekst upozorenja" xfId="18" builtinId="11" hidden="1"/>
    <cellStyle name="Ukupno" xfId="8"/>
    <cellStyle name="Ukupno - zadnji redak" xfId="9"/>
    <cellStyle name="Unos" xfId="13" builtinId="20" hidden="1"/>
    <cellStyle name="Zadnji redak" xfId="4"/>
    <cellStyle name="Zaglavlje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2"/>
  <sheetViews>
    <sheetView showGridLines="0" tabSelected="1" zoomScaleNormal="100" workbookViewId="0"/>
  </sheetViews>
  <sheetFormatPr defaultColWidth="9.33203125" defaultRowHeight="13" customHeight="1" x14ac:dyDescent="0.2"/>
  <cols>
    <col min="1" max="1" width="2.77734375" style="5" customWidth="1"/>
    <col min="2" max="2" width="13.77734375" style="5" customWidth="1"/>
    <col min="3" max="3" width="14.77734375" style="5" customWidth="1"/>
    <col min="4" max="4" width="16" style="5" customWidth="1"/>
    <col min="5" max="5" width="5.77734375" style="5" customWidth="1"/>
    <col min="6" max="6" width="13.77734375" style="5" customWidth="1"/>
    <col min="7" max="7" width="14.77734375" style="5" customWidth="1"/>
    <col min="8" max="8" width="15.77734375" style="5" customWidth="1"/>
    <col min="9" max="13" width="12.77734375" style="5" customWidth="1"/>
    <col min="14" max="14" width="14.77734375" style="5" customWidth="1"/>
    <col min="15" max="16384" width="9.33203125" style="5"/>
  </cols>
  <sheetData>
    <row r="2" spans="2:13" ht="15.5" x14ac:dyDescent="0.35">
      <c r="B2" s="4" t="s">
        <v>0</v>
      </c>
    </row>
    <row r="3" spans="2:13" ht="12.5" x14ac:dyDescent="0.25">
      <c r="B3" s="1" t="s">
        <v>33</v>
      </c>
    </row>
    <row r="4" spans="2:13" ht="13" customHeight="1" x14ac:dyDescent="0.25">
      <c r="B4" s="1"/>
    </row>
    <row r="5" spans="2:13" ht="13" customHeight="1" x14ac:dyDescent="0.25">
      <c r="B5" s="1"/>
    </row>
    <row r="6" spans="2:13" ht="13" customHeight="1" x14ac:dyDescent="0.2">
      <c r="B6" s="11" t="s">
        <v>7</v>
      </c>
      <c r="C6" s="11"/>
      <c r="D6" s="11"/>
      <c r="F6" s="11" t="s">
        <v>8</v>
      </c>
      <c r="G6" s="11"/>
      <c r="H6" s="11"/>
      <c r="I6" s="7"/>
      <c r="J6" s="7"/>
      <c r="K6" s="7"/>
      <c r="L6" s="7"/>
      <c r="M6" s="7"/>
    </row>
    <row r="7" spans="2:13" ht="13" customHeight="1" x14ac:dyDescent="0.2">
      <c r="B7" s="6" t="s">
        <v>9</v>
      </c>
      <c r="C7" s="2" t="s">
        <v>10</v>
      </c>
      <c r="D7" s="2" t="s">
        <v>11</v>
      </c>
      <c r="F7" s="6" t="s">
        <v>9</v>
      </c>
      <c r="G7" s="2" t="s">
        <v>10</v>
      </c>
      <c r="H7" s="2" t="s">
        <v>11</v>
      </c>
    </row>
    <row r="8" spans="2:13" ht="13" customHeight="1" x14ac:dyDescent="0.2">
      <c r="B8" s="9" t="s">
        <v>13</v>
      </c>
      <c r="C8" s="9">
        <v>4797617</v>
      </c>
      <c r="D8" s="9">
        <f>C8*1000</f>
        <v>4797617000</v>
      </c>
      <c r="E8" s="9"/>
      <c r="F8" s="9" t="s">
        <v>14</v>
      </c>
      <c r="G8" s="9">
        <v>1566784</v>
      </c>
      <c r="H8" s="10">
        <f>G8*25</f>
        <v>39169600</v>
      </c>
    </row>
    <row r="9" spans="2:13" ht="13" customHeight="1" x14ac:dyDescent="0.2">
      <c r="B9" s="9" t="s">
        <v>15</v>
      </c>
      <c r="C9" s="9">
        <v>4416570</v>
      </c>
      <c r="D9" s="9">
        <f>C9*500</f>
        <v>2208285000</v>
      </c>
      <c r="E9" s="9"/>
      <c r="F9" s="9" t="s">
        <v>16</v>
      </c>
      <c r="G9" s="9">
        <v>108994631</v>
      </c>
      <c r="H9" s="10">
        <f>G9*5</f>
        <v>544973155</v>
      </c>
    </row>
    <row r="10" spans="2:13" ht="13" customHeight="1" x14ac:dyDescent="0.3">
      <c r="B10" s="9" t="s">
        <v>17</v>
      </c>
      <c r="C10" s="9">
        <v>177928</v>
      </c>
      <c r="D10" s="9">
        <f>C10*200</f>
        <v>35585600</v>
      </c>
      <c r="E10" s="9"/>
      <c r="F10" s="9" t="s">
        <v>18</v>
      </c>
      <c r="G10" s="9">
        <v>181614064</v>
      </c>
      <c r="H10" s="10">
        <f>G10*2</f>
        <v>363228128</v>
      </c>
    </row>
    <row r="11" spans="2:13" ht="13" customHeight="1" x14ac:dyDescent="0.3">
      <c r="B11" s="9" t="s">
        <v>19</v>
      </c>
      <c r="C11" s="9">
        <v>58716732</v>
      </c>
      <c r="D11" s="9">
        <f>C11*200</f>
        <v>11743346400</v>
      </c>
      <c r="E11" s="9"/>
      <c r="F11" s="9" t="s">
        <v>20</v>
      </c>
      <c r="G11" s="9">
        <v>301366229</v>
      </c>
      <c r="H11" s="10">
        <f>G11*1</f>
        <v>301366229</v>
      </c>
    </row>
    <row r="12" spans="2:13" ht="13" customHeight="1" x14ac:dyDescent="0.3">
      <c r="B12" s="9" t="s">
        <v>21</v>
      </c>
      <c r="C12" s="9">
        <v>630513</v>
      </c>
      <c r="D12" s="9">
        <f>C12*100</f>
        <v>63051300</v>
      </c>
      <c r="E12" s="9"/>
      <c r="F12" s="9" t="s">
        <v>1</v>
      </c>
      <c r="G12" s="9">
        <v>271991328</v>
      </c>
      <c r="H12" s="10">
        <f>G12*0.5</f>
        <v>135995664</v>
      </c>
    </row>
    <row r="13" spans="2:13" ht="13" customHeight="1" x14ac:dyDescent="0.3">
      <c r="B13" s="9" t="s">
        <v>22</v>
      </c>
      <c r="C13" s="9">
        <v>35579760</v>
      </c>
      <c r="D13" s="9">
        <f>C13*100</f>
        <v>3557976000</v>
      </c>
      <c r="E13" s="9"/>
      <c r="F13" s="9" t="s">
        <v>2</v>
      </c>
      <c r="G13" s="9">
        <v>470168349</v>
      </c>
      <c r="H13" s="10">
        <f>G13*0.2</f>
        <v>94033669.800000012</v>
      </c>
    </row>
    <row r="14" spans="2:13" ht="13" customHeight="1" x14ac:dyDescent="0.3">
      <c r="B14" s="9" t="s">
        <v>23</v>
      </c>
      <c r="C14" s="9">
        <v>579639</v>
      </c>
      <c r="D14" s="9">
        <f>C14*50</f>
        <v>28981950</v>
      </c>
      <c r="E14" s="9"/>
      <c r="F14" s="9" t="s">
        <v>3</v>
      </c>
      <c r="G14" s="9">
        <v>605087977</v>
      </c>
      <c r="H14" s="10">
        <f>G14*0.1</f>
        <v>60508797.700000003</v>
      </c>
    </row>
    <row r="15" spans="2:13" ht="13" customHeight="1" x14ac:dyDescent="0.3">
      <c r="B15" s="9" t="s">
        <v>24</v>
      </c>
      <c r="C15" s="9">
        <v>15825164</v>
      </c>
      <c r="D15" s="9">
        <f>C15*50</f>
        <v>791258200</v>
      </c>
      <c r="E15" s="9"/>
      <c r="F15" s="9" t="s">
        <v>4</v>
      </c>
      <c r="G15" s="9">
        <v>426350491</v>
      </c>
      <c r="H15" s="10">
        <f>G15*0.05</f>
        <v>21317524.550000001</v>
      </c>
    </row>
    <row r="16" spans="2:13" ht="13" customHeight="1" x14ac:dyDescent="0.3">
      <c r="B16" s="9" t="s">
        <v>25</v>
      </c>
      <c r="C16" s="9">
        <v>1724875</v>
      </c>
      <c r="D16" s="9">
        <f>C16*20</f>
        <v>34497500</v>
      </c>
      <c r="E16" s="9"/>
      <c r="F16" s="9" t="s">
        <v>5</v>
      </c>
      <c r="G16" s="9">
        <v>86339376</v>
      </c>
      <c r="H16" s="10">
        <f>G16*0.02</f>
        <v>1726787.52</v>
      </c>
    </row>
    <row r="17" spans="2:8" ht="13" customHeight="1" x14ac:dyDescent="0.3">
      <c r="B17" s="9" t="s">
        <v>26</v>
      </c>
      <c r="C17" s="9">
        <v>33709604</v>
      </c>
      <c r="D17" s="9">
        <f>C17*20</f>
        <v>674192080</v>
      </c>
      <c r="E17" s="9"/>
      <c r="F17" s="9" t="s">
        <v>6</v>
      </c>
      <c r="G17" s="9">
        <v>129682422</v>
      </c>
      <c r="H17" s="10">
        <f>G17*0.01</f>
        <v>1296824.22</v>
      </c>
    </row>
    <row r="18" spans="2:8" ht="13" customHeight="1" x14ac:dyDescent="0.3">
      <c r="B18" s="9" t="s">
        <v>27</v>
      </c>
      <c r="C18" s="9">
        <v>698308</v>
      </c>
      <c r="D18" s="9">
        <f>C18*10</f>
        <v>6983080</v>
      </c>
      <c r="E18" s="9"/>
      <c r="F18" s="9"/>
      <c r="G18" s="9"/>
      <c r="H18" s="9"/>
    </row>
    <row r="19" spans="2:8" ht="13" customHeight="1" x14ac:dyDescent="0.3">
      <c r="B19" s="9" t="s">
        <v>28</v>
      </c>
      <c r="C19" s="9">
        <v>2338440</v>
      </c>
      <c r="D19" s="9">
        <f>C19*10</f>
        <v>23384400</v>
      </c>
      <c r="E19" s="9"/>
      <c r="F19" s="9"/>
      <c r="G19" s="9"/>
      <c r="H19" s="9"/>
    </row>
    <row r="20" spans="2:8" ht="13" customHeight="1" x14ac:dyDescent="0.3">
      <c r="B20" s="9" t="s">
        <v>29</v>
      </c>
      <c r="C20" s="9">
        <v>47499223</v>
      </c>
      <c r="D20" s="9">
        <f>C20*10</f>
        <v>474992230</v>
      </c>
      <c r="E20" s="9"/>
      <c r="F20" s="9"/>
      <c r="G20" s="9"/>
      <c r="H20" s="9"/>
    </row>
    <row r="21" spans="2:8" ht="13" customHeight="1" x14ac:dyDescent="0.3">
      <c r="B21" s="9" t="s">
        <v>30</v>
      </c>
      <c r="C21" s="9">
        <v>3382990</v>
      </c>
      <c r="D21" s="9">
        <f>C21*5</f>
        <v>16914950</v>
      </c>
      <c r="E21" s="9"/>
      <c r="F21" s="9"/>
      <c r="G21" s="9"/>
      <c r="H21" s="9"/>
    </row>
    <row r="22" spans="2:8" ht="13" customHeight="1" x14ac:dyDescent="0.3">
      <c r="B22" s="9" t="s">
        <v>31</v>
      </c>
      <c r="C22" s="9">
        <v>809281</v>
      </c>
      <c r="D22" s="9">
        <f>C22*5</f>
        <v>4046405</v>
      </c>
      <c r="E22" s="9"/>
      <c r="F22" s="9"/>
      <c r="G22" s="9"/>
      <c r="H22" s="9"/>
    </row>
    <row r="23" spans="2:8" ht="13" customHeight="1" x14ac:dyDescent="0.25">
      <c r="B23" s="8" t="s">
        <v>32</v>
      </c>
      <c r="C23" s="8">
        <f>SUM(C8:C22)</f>
        <v>210886644</v>
      </c>
      <c r="D23" s="8">
        <f>SUM(D8:D22)</f>
        <v>24461112095</v>
      </c>
      <c r="E23" s="9"/>
      <c r="F23" s="8" t="s">
        <v>32</v>
      </c>
      <c r="G23" s="8">
        <f>SUM(G8:G22)</f>
        <v>2583161651</v>
      </c>
      <c r="H23" s="8">
        <f>SUM(H8:H22)</f>
        <v>1563616379.79</v>
      </c>
    </row>
    <row r="24" spans="2:8" ht="13" customHeight="1" x14ac:dyDescent="0.2">
      <c r="B24" s="12"/>
      <c r="C24" s="12"/>
      <c r="D24" s="12"/>
      <c r="E24" s="12"/>
      <c r="F24" s="12"/>
      <c r="G24" s="12"/>
      <c r="H24" s="12"/>
    </row>
    <row r="25" spans="2:8" ht="13" customHeight="1" x14ac:dyDescent="0.25">
      <c r="B25" s="13" t="s">
        <v>12</v>
      </c>
      <c r="C25" s="13"/>
      <c r="D25" s="13"/>
      <c r="E25" s="14">
        <f>D23+H23</f>
        <v>26024728474.790001</v>
      </c>
      <c r="F25" s="14"/>
      <c r="G25" s="14"/>
      <c r="H25" s="14"/>
    </row>
    <row r="48" spans="3:4" ht="13" customHeight="1" x14ac:dyDescent="0.2">
      <c r="C48" s="3"/>
      <c r="D48" s="3"/>
    </row>
    <row r="49" spans="3:4" ht="13" customHeight="1" x14ac:dyDescent="0.2">
      <c r="C49" s="3"/>
      <c r="D49" s="3"/>
    </row>
    <row r="50" spans="3:4" ht="13" customHeight="1" x14ac:dyDescent="0.2">
      <c r="C50" s="3"/>
      <c r="D50" s="3"/>
    </row>
    <row r="51" spans="3:4" ht="13" customHeight="1" x14ac:dyDescent="0.2">
      <c r="C51" s="3"/>
      <c r="D51" s="3"/>
    </row>
    <row r="52" spans="3:4" ht="13" customHeight="1" x14ac:dyDescent="0.2">
      <c r="C52" s="3"/>
      <c r="D52" s="3"/>
    </row>
  </sheetData>
  <mergeCells count="5">
    <mergeCell ref="B6:D6"/>
    <mergeCell ref="F6:H6"/>
    <mergeCell ref="B24:H24"/>
    <mergeCell ref="B25:D25"/>
    <mergeCell ref="E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Slavko Križnjak</dc:creator>
  <cp:lastModifiedBy>Svjetlana Čolak</cp:lastModifiedBy>
  <cp:lastPrinted>2022-11-09T11:57:46Z</cp:lastPrinted>
  <dcterms:created xsi:type="dcterms:W3CDTF">1999-10-11T07:18:15Z</dcterms:created>
  <dcterms:modified xsi:type="dcterms:W3CDTF">2023-11-22T15:25:48Z</dcterms:modified>
</cp:coreProperties>
</file>